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urav\Desktop\Supply Chain Detective\Modeling\Simulation\"/>
    </mc:Choice>
  </mc:AlternateContent>
  <bookViews>
    <workbookView xWindow="240" yWindow="105" windowWidth="14805" windowHeight="8010"/>
  </bookViews>
  <sheets>
    <sheet name="Simulation" sheetId="3" r:id="rId1"/>
    <sheet name="Demand Profile" sheetId="2" r:id="rId2"/>
    <sheet name="Working" sheetId="4" r:id="rId3"/>
    <sheet name="Simulation Data" sheetId="7" r:id="rId4"/>
  </sheets>
  <definedNames>
    <definedName name="InitialStock_Store1">Simulation!$P$34</definedName>
    <definedName name="InitialStock_Store2">Simulation!$Q$34</definedName>
    <definedName name="InvCarryingCost">Simulation!$S$32</definedName>
    <definedName name="ItemCost">Simulation!$S$35</definedName>
    <definedName name="LT_Store1">Simulation!$S$28</definedName>
    <definedName name="LT_Store2">Simulation!$T$28</definedName>
    <definedName name="MOQ">Simulation!$P$24</definedName>
    <definedName name="Selected_Day">Simulation!$B$27</definedName>
    <definedName name="Selected_Store">Simulation!$C$9</definedName>
    <definedName name="TCost_Store1">Simulation!$P$28</definedName>
    <definedName name="TCost_Store2">Simulation!$Q$28</definedName>
    <definedName name="TruckCapacity">Simulation!$S$24</definedName>
    <definedName name="VehicleCapacity">Simulation!$S$24</definedName>
  </definedNames>
  <calcPr calcId="152511"/>
</workbook>
</file>

<file path=xl/calcChain.xml><?xml version="1.0" encoding="utf-8"?>
<calcChain xmlns="http://schemas.openxmlformats.org/spreadsheetml/2006/main">
  <c r="H11" i="3" l="1"/>
  <c r="E28" i="7"/>
  <c r="F4" i="7"/>
  <c r="F7" i="7"/>
  <c r="N7" i="7" s="1"/>
  <c r="O7" i="7" s="1"/>
  <c r="F8" i="7"/>
  <c r="N8" i="7" s="1"/>
  <c r="O8" i="7" s="1"/>
  <c r="F9" i="7"/>
  <c r="N9" i="7" s="1"/>
  <c r="O9" i="7" s="1"/>
  <c r="F10" i="7"/>
  <c r="N10" i="7" s="1"/>
  <c r="O10" i="7" s="1"/>
  <c r="F11" i="7"/>
  <c r="N11" i="7" s="1"/>
  <c r="O11" i="7" s="1"/>
  <c r="F12" i="7"/>
  <c r="N12" i="7" s="1"/>
  <c r="O12" i="7" s="1"/>
  <c r="F13" i="7"/>
  <c r="N13" i="7" s="1"/>
  <c r="O13" i="7" s="1"/>
  <c r="F14" i="7"/>
  <c r="N14" i="7" s="1"/>
  <c r="O14" i="7" s="1"/>
  <c r="F15" i="7"/>
  <c r="N15" i="7" s="1"/>
  <c r="O15" i="7" s="1"/>
  <c r="F16" i="7"/>
  <c r="N16" i="7" s="1"/>
  <c r="O16" i="7" s="1"/>
  <c r="F17" i="7"/>
  <c r="N17" i="7" s="1"/>
  <c r="O17" i="7" s="1"/>
  <c r="F18" i="7"/>
  <c r="N18" i="7" s="1"/>
  <c r="O18" i="7" s="1"/>
  <c r="F19" i="7"/>
  <c r="W19" i="7" s="1"/>
  <c r="F20" i="7"/>
  <c r="N20" i="7" s="1"/>
  <c r="O20" i="7" s="1"/>
  <c r="F21" i="7"/>
  <c r="N21" i="7" s="1"/>
  <c r="O21" i="7" s="1"/>
  <c r="F22" i="7"/>
  <c r="N22" i="7" s="1"/>
  <c r="O22" i="7" s="1"/>
  <c r="F23" i="7"/>
  <c r="N23" i="7" s="1"/>
  <c r="O23" i="7" s="1"/>
  <c r="F24" i="7"/>
  <c r="N24" i="7" s="1"/>
  <c r="O24" i="7" s="1"/>
  <c r="F25" i="7"/>
  <c r="N25" i="7" s="1"/>
  <c r="O25" i="7" s="1"/>
  <c r="F6" i="7"/>
  <c r="N6" i="7" s="1"/>
  <c r="N19" i="7" l="1"/>
  <c r="O19" i="7" s="1"/>
  <c r="G19" i="7" s="1"/>
  <c r="V18" i="7"/>
  <c r="V10" i="7"/>
  <c r="W18" i="7"/>
  <c r="G18" i="7" s="1"/>
  <c r="W10" i="7"/>
  <c r="G10" i="7" s="1"/>
  <c r="V25" i="7"/>
  <c r="V21" i="7"/>
  <c r="V17" i="7"/>
  <c r="V13" i="7"/>
  <c r="V9" i="7"/>
  <c r="W25" i="7"/>
  <c r="G25" i="7" s="1"/>
  <c r="W21" i="7"/>
  <c r="G21" i="7" s="1"/>
  <c r="W17" i="7"/>
  <c r="G17" i="7" s="1"/>
  <c r="W13" i="7"/>
  <c r="G13" i="7" s="1"/>
  <c r="W9" i="7"/>
  <c r="G9" i="7" s="1"/>
  <c r="V6" i="7"/>
  <c r="V22" i="7"/>
  <c r="V14" i="7"/>
  <c r="W22" i="7"/>
  <c r="G22" i="7" s="1"/>
  <c r="W14" i="7"/>
  <c r="G14" i="7" s="1"/>
  <c r="V24" i="7"/>
  <c r="V20" i="7"/>
  <c r="V16" i="7"/>
  <c r="V12" i="7"/>
  <c r="V8" i="7"/>
  <c r="W24" i="7"/>
  <c r="G24" i="7" s="1"/>
  <c r="W20" i="7"/>
  <c r="G20" i="7" s="1"/>
  <c r="W16" i="7"/>
  <c r="G16" i="7" s="1"/>
  <c r="W12" i="7"/>
  <c r="G12" i="7" s="1"/>
  <c r="W8" i="7"/>
  <c r="G8" i="7" s="1"/>
  <c r="V23" i="7"/>
  <c r="V19" i="7"/>
  <c r="V15" i="7"/>
  <c r="V11" i="7"/>
  <c r="V7" i="7"/>
  <c r="W23" i="7"/>
  <c r="G23" i="7" s="1"/>
  <c r="W15" i="7"/>
  <c r="G15" i="7" s="1"/>
  <c r="W11" i="7"/>
  <c r="G11" i="7" s="1"/>
  <c r="W7" i="7"/>
  <c r="G7" i="7" s="1"/>
  <c r="F2" i="7"/>
  <c r="Q17" i="4" l="1"/>
  <c r="Q18" i="4"/>
  <c r="Q19" i="4"/>
  <c r="Q20" i="4"/>
  <c r="Q21" i="4"/>
  <c r="Q16" i="4"/>
  <c r="F17" i="4"/>
  <c r="F18" i="4"/>
  <c r="F19" i="4"/>
  <c r="F16" i="4"/>
  <c r="T380" i="4"/>
  <c r="S16" i="4"/>
  <c r="P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T379" i="4" s="1"/>
  <c r="O16" i="4"/>
  <c r="W6" i="7" s="1"/>
  <c r="H16" i="4"/>
  <c r="I380" i="4"/>
  <c r="E16" i="4"/>
  <c r="T375" i="4" l="1"/>
  <c r="T367" i="4"/>
  <c r="T363" i="4"/>
  <c r="T351" i="4"/>
  <c r="T343" i="4"/>
  <c r="T335" i="4"/>
  <c r="T323" i="4"/>
  <c r="T319" i="4"/>
  <c r="T307" i="4"/>
  <c r="T299" i="4"/>
  <c r="T291" i="4"/>
  <c r="T279" i="4"/>
  <c r="T275" i="4"/>
  <c r="T263" i="4"/>
  <c r="T247" i="4"/>
  <c r="T239" i="4"/>
  <c r="T231" i="4"/>
  <c r="T223" i="4"/>
  <c r="T371" i="4"/>
  <c r="T339" i="4"/>
  <c r="T303" i="4"/>
  <c r="T251" i="4"/>
  <c r="T135" i="4"/>
  <c r="T115" i="4"/>
  <c r="T103" i="4"/>
  <c r="T87" i="4"/>
  <c r="T83" i="4"/>
  <c r="T71" i="4"/>
  <c r="T63" i="4"/>
  <c r="T55" i="4"/>
  <c r="T51" i="4"/>
  <c r="T47" i="4"/>
  <c r="T43" i="4"/>
  <c r="T39" i="4"/>
  <c r="T35" i="4"/>
  <c r="T31" i="4"/>
  <c r="T23" i="4"/>
  <c r="T355" i="4"/>
  <c r="T287" i="4"/>
  <c r="T271" i="4"/>
  <c r="T255" i="4"/>
  <c r="T219" i="4"/>
  <c r="T215" i="4"/>
  <c r="T207" i="4"/>
  <c r="T199" i="4"/>
  <c r="T195" i="4"/>
  <c r="T191" i="4"/>
  <c r="T183" i="4"/>
  <c r="T179" i="4"/>
  <c r="T171" i="4"/>
  <c r="T167" i="4"/>
  <c r="T159" i="4"/>
  <c r="T151" i="4"/>
  <c r="T147" i="4"/>
  <c r="T143" i="4"/>
  <c r="T127" i="4"/>
  <c r="T119" i="4"/>
  <c r="T111" i="4"/>
  <c r="T95" i="4"/>
  <c r="T79" i="4"/>
  <c r="T359" i="4"/>
  <c r="T357" i="4"/>
  <c r="T283" i="4"/>
  <c r="T282" i="4"/>
  <c r="T235" i="4"/>
  <c r="T233" i="4"/>
  <c r="T227" i="4"/>
  <c r="T225" i="4"/>
  <c r="T139" i="4"/>
  <c r="T137" i="4"/>
  <c r="T123" i="4"/>
  <c r="T121" i="4"/>
  <c r="T91" i="4"/>
  <c r="T89" i="4"/>
  <c r="T75" i="4"/>
  <c r="T73" i="4"/>
  <c r="T67" i="4"/>
  <c r="T27" i="4"/>
  <c r="T25" i="4"/>
  <c r="T361" i="4"/>
  <c r="T277" i="4"/>
  <c r="T341" i="4"/>
  <c r="T249" i="4"/>
  <c r="T41" i="4"/>
  <c r="T311" i="4"/>
  <c r="T309" i="4"/>
  <c r="T295" i="4"/>
  <c r="T293" i="4"/>
  <c r="T259" i="4"/>
  <c r="T257" i="4"/>
  <c r="T243" i="4"/>
  <c r="T241" i="4"/>
  <c r="T203" i="4"/>
  <c r="T201" i="4"/>
  <c r="T187" i="4"/>
  <c r="T185" i="4"/>
  <c r="T175" i="4"/>
  <c r="T163" i="4"/>
  <c r="T155" i="4"/>
  <c r="T153" i="4"/>
  <c r="T131" i="4"/>
  <c r="T107" i="4"/>
  <c r="T99" i="4"/>
  <c r="T59" i="4"/>
  <c r="T57" i="4"/>
  <c r="T19" i="4"/>
  <c r="T17" i="4"/>
  <c r="T105" i="4"/>
  <c r="T320" i="4"/>
  <c r="T217" i="4"/>
  <c r="T347" i="4"/>
  <c r="T346" i="4"/>
  <c r="T331" i="4"/>
  <c r="T330" i="4"/>
  <c r="T327" i="4"/>
  <c r="T325" i="4"/>
  <c r="T315" i="4"/>
  <c r="T314" i="4"/>
  <c r="T267" i="4"/>
  <c r="T265" i="4"/>
  <c r="T211" i="4"/>
  <c r="T209" i="4"/>
  <c r="T352" i="4"/>
  <c r="T336" i="4"/>
  <c r="T304" i="4"/>
  <c r="T288" i="4"/>
  <c r="T272" i="4"/>
  <c r="T377" i="4"/>
  <c r="T298" i="4"/>
  <c r="T169" i="4"/>
  <c r="T378" i="4"/>
  <c r="T374" i="4"/>
  <c r="T370" i="4"/>
  <c r="T366" i="4"/>
  <c r="T362" i="4"/>
  <c r="T358" i="4"/>
  <c r="T354" i="4"/>
  <c r="T350" i="4"/>
  <c r="T342" i="4"/>
  <c r="T338" i="4"/>
  <c r="T334" i="4"/>
  <c r="T326" i="4"/>
  <c r="T322" i="4"/>
  <c r="T318" i="4"/>
  <c r="T310" i="4"/>
  <c r="T306" i="4"/>
  <c r="T302" i="4"/>
  <c r="T294" i="4"/>
  <c r="T290" i="4"/>
  <c r="T286" i="4"/>
  <c r="T278" i="4"/>
  <c r="T274" i="4"/>
  <c r="T270" i="4"/>
  <c r="T266" i="4"/>
  <c r="T262" i="4"/>
  <c r="T258" i="4"/>
  <c r="T254" i="4"/>
  <c r="T250" i="4"/>
  <c r="T246" i="4"/>
  <c r="T242" i="4"/>
  <c r="T238" i="4"/>
  <c r="T234" i="4"/>
  <c r="T230" i="4"/>
  <c r="T226" i="4"/>
  <c r="T222" i="4"/>
  <c r="T218" i="4"/>
  <c r="T214" i="4"/>
  <c r="T210" i="4"/>
  <c r="T206" i="4"/>
  <c r="T202" i="4"/>
  <c r="T18" i="4"/>
  <c r="T373" i="4"/>
  <c r="T353" i="4"/>
  <c r="T349" i="4"/>
  <c r="T345" i="4"/>
  <c r="T337" i="4"/>
  <c r="T333" i="4"/>
  <c r="T329" i="4"/>
  <c r="T321" i="4"/>
  <c r="T317" i="4"/>
  <c r="T313" i="4"/>
  <c r="T305" i="4"/>
  <c r="T301" i="4"/>
  <c r="T297" i="4"/>
  <c r="T289" i="4"/>
  <c r="T285" i="4"/>
  <c r="T281" i="4"/>
  <c r="T273" i="4"/>
  <c r="T269" i="4"/>
  <c r="T261" i="4"/>
  <c r="T253" i="4"/>
  <c r="T245" i="4"/>
  <c r="T237" i="4"/>
  <c r="T229" i="4"/>
  <c r="T221" i="4"/>
  <c r="T213" i="4"/>
  <c r="T205" i="4"/>
  <c r="T197" i="4"/>
  <c r="T193" i="4"/>
  <c r="T189" i="4"/>
  <c r="T181" i="4"/>
  <c r="T177" i="4"/>
  <c r="T173" i="4"/>
  <c r="T165" i="4"/>
  <c r="T161" i="4"/>
  <c r="T157" i="4"/>
  <c r="T149" i="4"/>
  <c r="T145" i="4"/>
  <c r="T141" i="4"/>
  <c r="T133" i="4"/>
  <c r="T129" i="4"/>
  <c r="T125" i="4"/>
  <c r="T117" i="4"/>
  <c r="T113" i="4"/>
  <c r="T109" i="4"/>
  <c r="T101" i="4"/>
  <c r="T97" i="4"/>
  <c r="T93" i="4"/>
  <c r="T85" i="4"/>
  <c r="T81" i="4"/>
  <c r="T77" i="4"/>
  <c r="T69" i="4"/>
  <c r="T65" i="4"/>
  <c r="T61" i="4"/>
  <c r="T53" i="4"/>
  <c r="T49" i="4"/>
  <c r="T45" i="4"/>
  <c r="T37" i="4"/>
  <c r="T33" i="4"/>
  <c r="T29" i="4"/>
  <c r="T21" i="4"/>
  <c r="T16" i="4"/>
  <c r="T369" i="4"/>
  <c r="T376" i="4"/>
  <c r="T372" i="4"/>
  <c r="T368" i="4"/>
  <c r="T364" i="4"/>
  <c r="T360" i="4"/>
  <c r="T356" i="4"/>
  <c r="T348" i="4"/>
  <c r="T344" i="4"/>
  <c r="T340" i="4"/>
  <c r="T332" i="4"/>
  <c r="T328" i="4"/>
  <c r="T324" i="4"/>
  <c r="T316" i="4"/>
  <c r="T312" i="4"/>
  <c r="T308" i="4"/>
  <c r="T300" i="4"/>
  <c r="T296" i="4"/>
  <c r="T292" i="4"/>
  <c r="T284" i="4"/>
  <c r="T280" i="4"/>
  <c r="T276" i="4"/>
  <c r="T268" i="4"/>
  <c r="T264" i="4"/>
  <c r="T260" i="4"/>
  <c r="T256" i="4"/>
  <c r="T252" i="4"/>
  <c r="T248" i="4"/>
  <c r="T244" i="4"/>
  <c r="T240" i="4"/>
  <c r="T236" i="4"/>
  <c r="T232" i="4"/>
  <c r="T228" i="4"/>
  <c r="T224" i="4"/>
  <c r="T220" i="4"/>
  <c r="T216" i="4"/>
  <c r="T212" i="4"/>
  <c r="T208" i="4"/>
  <c r="T204" i="4"/>
  <c r="T200" i="4"/>
  <c r="T196" i="4"/>
  <c r="T192" i="4"/>
  <c r="T188" i="4"/>
  <c r="T365" i="4"/>
  <c r="T198" i="4"/>
  <c r="T194" i="4"/>
  <c r="T190" i="4"/>
  <c r="T186" i="4"/>
  <c r="T182" i="4"/>
  <c r="T178" i="4"/>
  <c r="T174" i="4"/>
  <c r="T170" i="4"/>
  <c r="T166" i="4"/>
  <c r="T162" i="4"/>
  <c r="T158" i="4"/>
  <c r="T154" i="4"/>
  <c r="T150" i="4"/>
  <c r="T146" i="4"/>
  <c r="T142" i="4"/>
  <c r="T138" i="4"/>
  <c r="T134" i="4"/>
  <c r="T130" i="4"/>
  <c r="T126" i="4"/>
  <c r="T122" i="4"/>
  <c r="T118" i="4"/>
  <c r="T114" i="4"/>
  <c r="T110" i="4"/>
  <c r="T106" i="4"/>
  <c r="T102" i="4"/>
  <c r="T98" i="4"/>
  <c r="T94" i="4"/>
  <c r="T90" i="4"/>
  <c r="T86" i="4"/>
  <c r="T82" i="4"/>
  <c r="T78" i="4"/>
  <c r="T74" i="4"/>
  <c r="T70" i="4"/>
  <c r="T66" i="4"/>
  <c r="T62" i="4"/>
  <c r="T58" i="4"/>
  <c r="T54" i="4"/>
  <c r="T50" i="4"/>
  <c r="T46" i="4"/>
  <c r="T42" i="4"/>
  <c r="T38" i="4"/>
  <c r="T34" i="4"/>
  <c r="T30" i="4"/>
  <c r="T26" i="4"/>
  <c r="T22" i="4"/>
  <c r="T184" i="4"/>
  <c r="T180" i="4"/>
  <c r="T176" i="4"/>
  <c r="T172" i="4"/>
  <c r="T168" i="4"/>
  <c r="T164" i="4"/>
  <c r="T160" i="4"/>
  <c r="T156" i="4"/>
  <c r="T152" i="4"/>
  <c r="T148" i="4"/>
  <c r="T144" i="4"/>
  <c r="T140" i="4"/>
  <c r="T136" i="4"/>
  <c r="T132" i="4"/>
  <c r="T128" i="4"/>
  <c r="T124" i="4"/>
  <c r="T120" i="4"/>
  <c r="T116" i="4"/>
  <c r="T112" i="4"/>
  <c r="T108" i="4"/>
  <c r="T104" i="4"/>
  <c r="T100" i="4"/>
  <c r="T96" i="4"/>
  <c r="T92" i="4"/>
  <c r="T88" i="4"/>
  <c r="T84" i="4"/>
  <c r="T80" i="4"/>
  <c r="T76" i="4"/>
  <c r="T72" i="4"/>
  <c r="T68" i="4"/>
  <c r="T64" i="4"/>
  <c r="T60" i="4"/>
  <c r="T56" i="4"/>
  <c r="T52" i="4"/>
  <c r="T48" i="4"/>
  <c r="T44" i="4"/>
  <c r="T40" i="4"/>
  <c r="T36" i="4"/>
  <c r="T32" i="4"/>
  <c r="T28" i="4"/>
  <c r="T24" i="4"/>
  <c r="T20" i="4"/>
  <c r="R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I379" i="4" s="1"/>
  <c r="D16" i="4"/>
  <c r="I378" i="4" l="1"/>
  <c r="I370" i="4"/>
  <c r="I358" i="4"/>
  <c r="I354" i="4"/>
  <c r="I350" i="4"/>
  <c r="I362" i="4"/>
  <c r="I374" i="4"/>
  <c r="I366" i="4"/>
  <c r="G16" i="4"/>
  <c r="E17" i="4" s="1"/>
  <c r="O6" i="7"/>
  <c r="G6" i="7" s="1"/>
  <c r="E29" i="7" s="1"/>
  <c r="I346" i="4"/>
  <c r="I342" i="4"/>
  <c r="I338" i="4"/>
  <c r="I334" i="4"/>
  <c r="I330" i="4"/>
  <c r="I326" i="4"/>
  <c r="I322" i="4"/>
  <c r="I318" i="4"/>
  <c r="I314" i="4"/>
  <c r="I310" i="4"/>
  <c r="I306" i="4"/>
  <c r="I302" i="4"/>
  <c r="I298" i="4"/>
  <c r="I294" i="4"/>
  <c r="I290" i="4"/>
  <c r="I286" i="4"/>
  <c r="I282" i="4"/>
  <c r="I278" i="4"/>
  <c r="I274" i="4"/>
  <c r="I270" i="4"/>
  <c r="I266" i="4"/>
  <c r="I262" i="4"/>
  <c r="I258" i="4"/>
  <c r="I254" i="4"/>
  <c r="I250" i="4"/>
  <c r="I246" i="4"/>
  <c r="I242" i="4"/>
  <c r="I238" i="4"/>
  <c r="I234" i="4"/>
  <c r="I230" i="4"/>
  <c r="I226" i="4"/>
  <c r="I222" i="4"/>
  <c r="I218" i="4"/>
  <c r="I214" i="4"/>
  <c r="I210" i="4"/>
  <c r="I206" i="4"/>
  <c r="I202" i="4"/>
  <c r="I198" i="4"/>
  <c r="I194" i="4"/>
  <c r="I190" i="4"/>
  <c r="I186" i="4"/>
  <c r="I182" i="4"/>
  <c r="I178" i="4"/>
  <c r="I174" i="4"/>
  <c r="I170" i="4"/>
  <c r="I166" i="4"/>
  <c r="I162" i="4"/>
  <c r="I158" i="4"/>
  <c r="I154" i="4"/>
  <c r="I150" i="4"/>
  <c r="I146" i="4"/>
  <c r="I142" i="4"/>
  <c r="I138" i="4"/>
  <c r="I134" i="4"/>
  <c r="I130" i="4"/>
  <c r="I126" i="4"/>
  <c r="I122" i="4"/>
  <c r="I118" i="4"/>
  <c r="I114" i="4"/>
  <c r="I110" i="4"/>
  <c r="I106" i="4"/>
  <c r="I102" i="4"/>
  <c r="I98" i="4"/>
  <c r="I94" i="4"/>
  <c r="I90" i="4"/>
  <c r="I86" i="4"/>
  <c r="I82" i="4"/>
  <c r="I78" i="4"/>
  <c r="I74" i="4"/>
  <c r="I70" i="4"/>
  <c r="I66" i="4"/>
  <c r="I62" i="4"/>
  <c r="I58" i="4"/>
  <c r="I54" i="4"/>
  <c r="I50" i="4"/>
  <c r="I46" i="4"/>
  <c r="I42" i="4"/>
  <c r="I38" i="4"/>
  <c r="I34" i="4"/>
  <c r="I30" i="4"/>
  <c r="I26" i="4"/>
  <c r="I22" i="4"/>
  <c r="I18" i="4"/>
  <c r="P17" i="4"/>
  <c r="R17" i="4" s="1"/>
  <c r="P18" i="4" s="1"/>
  <c r="R18" i="4" s="1"/>
  <c r="I377" i="4"/>
  <c r="I373" i="4"/>
  <c r="I369" i="4"/>
  <c r="I365" i="4"/>
  <c r="I361" i="4"/>
  <c r="I357" i="4"/>
  <c r="I353" i="4"/>
  <c r="I349" i="4"/>
  <c r="I345" i="4"/>
  <c r="I341" i="4"/>
  <c r="I337" i="4"/>
  <c r="I333" i="4"/>
  <c r="I329" i="4"/>
  <c r="I325" i="4"/>
  <c r="I321" i="4"/>
  <c r="I317" i="4"/>
  <c r="I313" i="4"/>
  <c r="I309" i="4"/>
  <c r="I305" i="4"/>
  <c r="I301" i="4"/>
  <c r="I297" i="4"/>
  <c r="I293" i="4"/>
  <c r="I289" i="4"/>
  <c r="I285" i="4"/>
  <c r="I281" i="4"/>
  <c r="I277" i="4"/>
  <c r="I273" i="4"/>
  <c r="I269" i="4"/>
  <c r="I265" i="4"/>
  <c r="I261" i="4"/>
  <c r="I257" i="4"/>
  <c r="I253" i="4"/>
  <c r="I249" i="4"/>
  <c r="I245" i="4"/>
  <c r="I241" i="4"/>
  <c r="I237" i="4"/>
  <c r="I233" i="4"/>
  <c r="I229" i="4"/>
  <c r="I225" i="4"/>
  <c r="I221" i="4"/>
  <c r="I217" i="4"/>
  <c r="I213" i="4"/>
  <c r="I209" i="4"/>
  <c r="I205" i="4"/>
  <c r="I201" i="4"/>
  <c r="I197" i="4"/>
  <c r="I193" i="4"/>
  <c r="I189" i="4"/>
  <c r="I185" i="4"/>
  <c r="I181" i="4"/>
  <c r="I177" i="4"/>
  <c r="I173" i="4"/>
  <c r="I169" i="4"/>
  <c r="I165" i="4"/>
  <c r="I161" i="4"/>
  <c r="I157" i="4"/>
  <c r="I153" i="4"/>
  <c r="I149" i="4"/>
  <c r="I145" i="4"/>
  <c r="I141" i="4"/>
  <c r="I137" i="4"/>
  <c r="I133" i="4"/>
  <c r="I129" i="4"/>
  <c r="I125" i="4"/>
  <c r="I121" i="4"/>
  <c r="I117" i="4"/>
  <c r="I113" i="4"/>
  <c r="I109" i="4"/>
  <c r="I105" i="4"/>
  <c r="I101" i="4"/>
  <c r="I97" i="4"/>
  <c r="I93" i="4"/>
  <c r="I89" i="4"/>
  <c r="I85" i="4"/>
  <c r="I81" i="4"/>
  <c r="I77" i="4"/>
  <c r="I73" i="4"/>
  <c r="I69" i="4"/>
  <c r="I65" i="4"/>
  <c r="I61" i="4"/>
  <c r="I57" i="4"/>
  <c r="I53" i="4"/>
  <c r="I49" i="4"/>
  <c r="I45" i="4"/>
  <c r="I41" i="4"/>
  <c r="I37" i="4"/>
  <c r="I33" i="4"/>
  <c r="I29" i="4"/>
  <c r="I25" i="4"/>
  <c r="I21" i="4"/>
  <c r="I17" i="4"/>
  <c r="I372" i="4"/>
  <c r="I364" i="4"/>
  <c r="I352" i="4"/>
  <c r="I344" i="4"/>
  <c r="I336" i="4"/>
  <c r="I328" i="4"/>
  <c r="I320" i="4"/>
  <c r="I312" i="4"/>
  <c r="I308" i="4"/>
  <c r="I304" i="4"/>
  <c r="I300" i="4"/>
  <c r="I296" i="4"/>
  <c r="I292" i="4"/>
  <c r="I288" i="4"/>
  <c r="I284" i="4"/>
  <c r="I280" i="4"/>
  <c r="I276" i="4"/>
  <c r="I272" i="4"/>
  <c r="I268" i="4"/>
  <c r="I264" i="4"/>
  <c r="I260" i="4"/>
  <c r="I256" i="4"/>
  <c r="I252" i="4"/>
  <c r="I248" i="4"/>
  <c r="I244" i="4"/>
  <c r="I240" i="4"/>
  <c r="I236" i="4"/>
  <c r="I232" i="4"/>
  <c r="I228" i="4"/>
  <c r="I224" i="4"/>
  <c r="I220" i="4"/>
  <c r="I216" i="4"/>
  <c r="I212" i="4"/>
  <c r="I208" i="4"/>
  <c r="I204" i="4"/>
  <c r="I200" i="4"/>
  <c r="I196" i="4"/>
  <c r="I192" i="4"/>
  <c r="I188" i="4"/>
  <c r="I184" i="4"/>
  <c r="I180" i="4"/>
  <c r="I176" i="4"/>
  <c r="I172" i="4"/>
  <c r="I168" i="4"/>
  <c r="I164" i="4"/>
  <c r="I160" i="4"/>
  <c r="I156" i="4"/>
  <c r="I152" i="4"/>
  <c r="I148" i="4"/>
  <c r="I144" i="4"/>
  <c r="I140" i="4"/>
  <c r="I136" i="4"/>
  <c r="I132" i="4"/>
  <c r="I128" i="4"/>
  <c r="I124" i="4"/>
  <c r="I120" i="4"/>
  <c r="I116" i="4"/>
  <c r="I112" i="4"/>
  <c r="I108" i="4"/>
  <c r="I104" i="4"/>
  <c r="I100" i="4"/>
  <c r="I96" i="4"/>
  <c r="I92" i="4"/>
  <c r="I88" i="4"/>
  <c r="I84" i="4"/>
  <c r="I80" i="4"/>
  <c r="I76" i="4"/>
  <c r="I72" i="4"/>
  <c r="I68" i="4"/>
  <c r="I64" i="4"/>
  <c r="I60" i="4"/>
  <c r="I56" i="4"/>
  <c r="I52" i="4"/>
  <c r="I48" i="4"/>
  <c r="I44" i="4"/>
  <c r="I40" i="4"/>
  <c r="I36" i="4"/>
  <c r="I32" i="4"/>
  <c r="I28" i="4"/>
  <c r="I24" i="4"/>
  <c r="I20" i="4"/>
  <c r="I16" i="4"/>
  <c r="I376" i="4"/>
  <c r="I368" i="4"/>
  <c r="I360" i="4"/>
  <c r="I356" i="4"/>
  <c r="I348" i="4"/>
  <c r="I340" i="4"/>
  <c r="I332" i="4"/>
  <c r="I324" i="4"/>
  <c r="I316" i="4"/>
  <c r="I375" i="4"/>
  <c r="I371" i="4"/>
  <c r="I367" i="4"/>
  <c r="I363" i="4"/>
  <c r="I359" i="4"/>
  <c r="I355" i="4"/>
  <c r="I351" i="4"/>
  <c r="I347" i="4"/>
  <c r="I343" i="4"/>
  <c r="I339" i="4"/>
  <c r="I335" i="4"/>
  <c r="I331" i="4"/>
  <c r="I327" i="4"/>
  <c r="I323" i="4"/>
  <c r="I319" i="4"/>
  <c r="I315" i="4"/>
  <c r="I311" i="4"/>
  <c r="I307" i="4"/>
  <c r="I303" i="4"/>
  <c r="I299" i="4"/>
  <c r="I295" i="4"/>
  <c r="I291" i="4"/>
  <c r="I287" i="4"/>
  <c r="I283" i="4"/>
  <c r="I279" i="4"/>
  <c r="I275" i="4"/>
  <c r="I271" i="4"/>
  <c r="I267" i="4"/>
  <c r="I263" i="4"/>
  <c r="I259" i="4"/>
  <c r="I255" i="4"/>
  <c r="I251" i="4"/>
  <c r="I247" i="4"/>
  <c r="I243" i="4"/>
  <c r="I239" i="4"/>
  <c r="I235" i="4"/>
  <c r="I231" i="4"/>
  <c r="I227" i="4"/>
  <c r="I223" i="4"/>
  <c r="I219" i="4"/>
  <c r="I215" i="4"/>
  <c r="I211" i="4"/>
  <c r="I207" i="4"/>
  <c r="I203" i="4"/>
  <c r="I199" i="4"/>
  <c r="I195" i="4"/>
  <c r="I191" i="4"/>
  <c r="I187" i="4"/>
  <c r="I183" i="4"/>
  <c r="I179" i="4"/>
  <c r="I175" i="4"/>
  <c r="I171" i="4"/>
  <c r="I167" i="4"/>
  <c r="I163" i="4"/>
  <c r="I159" i="4"/>
  <c r="I155" i="4"/>
  <c r="I151" i="4"/>
  <c r="I147" i="4"/>
  <c r="I143" i="4"/>
  <c r="I139" i="4"/>
  <c r="I135" i="4"/>
  <c r="I131" i="4"/>
  <c r="I127" i="4"/>
  <c r="I123" i="4"/>
  <c r="I119" i="4"/>
  <c r="I115" i="4"/>
  <c r="I111" i="4"/>
  <c r="I107" i="4"/>
  <c r="I103" i="4"/>
  <c r="I99" i="4"/>
  <c r="I95" i="4"/>
  <c r="I91" i="4"/>
  <c r="I87" i="4"/>
  <c r="I83" i="4"/>
  <c r="I79" i="4"/>
  <c r="I75" i="4"/>
  <c r="I71" i="4"/>
  <c r="I67" i="4"/>
  <c r="I63" i="4"/>
  <c r="I59" i="4"/>
  <c r="I55" i="4"/>
  <c r="I51" i="4"/>
  <c r="I47" i="4"/>
  <c r="I43" i="4"/>
  <c r="I39" i="4"/>
  <c r="I35" i="4"/>
  <c r="I31" i="4"/>
  <c r="I27" i="4"/>
  <c r="I23" i="4"/>
  <c r="I19" i="4"/>
  <c r="U16" i="4"/>
  <c r="V16" i="4" s="1"/>
  <c r="J16" i="4" l="1"/>
  <c r="K16" i="4" s="1"/>
  <c r="Q22" i="4"/>
  <c r="S17" i="4"/>
  <c r="U17" i="4" s="1"/>
  <c r="V17" i="4" s="1"/>
  <c r="Q23" i="4" s="1"/>
  <c r="P19" i="4"/>
  <c r="G17" i="4"/>
  <c r="F20" i="4" l="1"/>
  <c r="H17" i="4"/>
  <c r="J17" i="4" s="1"/>
  <c r="S18" i="4"/>
  <c r="U18" i="4" s="1"/>
  <c r="V18" i="4" s="1"/>
  <c r="R19" i="4"/>
  <c r="E18" i="4"/>
  <c r="G18" i="4" s="1"/>
  <c r="Q24" i="4" l="1"/>
  <c r="S19" i="4"/>
  <c r="K17" i="4"/>
  <c r="P20" i="4"/>
  <c r="E19" i="4"/>
  <c r="U19" i="4" l="1"/>
  <c r="V19" i="4" s="1"/>
  <c r="G19" i="4"/>
  <c r="E20" i="4" s="1"/>
  <c r="F21" i="4"/>
  <c r="H18" i="4"/>
  <c r="J18" i="4" s="1"/>
  <c r="R20" i="4"/>
  <c r="K18" i="4" l="1"/>
  <c r="F22" i="4" s="1"/>
  <c r="G20" i="4"/>
  <c r="E21" i="4" s="1"/>
  <c r="Q25" i="4"/>
  <c r="S20" i="4"/>
  <c r="P21" i="4"/>
  <c r="H19" i="4" l="1"/>
  <c r="J19" i="4" s="1"/>
  <c r="K19" i="4" s="1"/>
  <c r="G21" i="4"/>
  <c r="E22" i="4" s="1"/>
  <c r="U20" i="4"/>
  <c r="V20" i="4" s="1"/>
  <c r="R21" i="4"/>
  <c r="G22" i="4" l="1"/>
  <c r="E23" i="4" s="1"/>
  <c r="H20" i="4"/>
  <c r="Q26" i="4"/>
  <c r="F23" i="4"/>
  <c r="S21" i="4"/>
  <c r="P22" i="4"/>
  <c r="J20" i="4" l="1"/>
  <c r="K20" i="4" s="1"/>
  <c r="U21" i="4"/>
  <c r="V21" i="4" s="1"/>
  <c r="G23" i="4"/>
  <c r="E24" i="4" s="1"/>
  <c r="R22" i="4"/>
  <c r="H21" i="4" l="1"/>
  <c r="F24" i="4"/>
  <c r="Q27" i="4"/>
  <c r="S22" i="4"/>
  <c r="P23" i="4"/>
  <c r="J21" i="4" l="1"/>
  <c r="K21" i="4" s="1"/>
  <c r="G24" i="4"/>
  <c r="E25" i="4" s="1"/>
  <c r="U22" i="4"/>
  <c r="V22" i="4" s="1"/>
  <c r="R23" i="4"/>
  <c r="F25" i="4" l="1"/>
  <c r="S23" i="4"/>
  <c r="H22" i="4"/>
  <c r="Q28" i="4"/>
  <c r="P24" i="4"/>
  <c r="G25" i="4" l="1"/>
  <c r="E26" i="4" s="1"/>
  <c r="J22" i="4"/>
  <c r="K22" i="4" s="1"/>
  <c r="U23" i="4"/>
  <c r="V23" i="4" s="1"/>
  <c r="S24" i="4" s="1"/>
  <c r="R24" i="4"/>
  <c r="H23" i="4" l="1"/>
  <c r="Q29" i="4"/>
  <c r="F26" i="4"/>
  <c r="U24" i="4"/>
  <c r="V24" i="4" s="1"/>
  <c r="P25" i="4"/>
  <c r="G26" i="4" l="1"/>
  <c r="E27" i="4" s="1"/>
  <c r="J23" i="4"/>
  <c r="K23" i="4" s="1"/>
  <c r="Q30" i="4"/>
  <c r="R25" i="4"/>
  <c r="S25" i="4"/>
  <c r="F27" i="4" l="1"/>
  <c r="H24" i="4"/>
  <c r="U25" i="4"/>
  <c r="V25" i="4" s="1"/>
  <c r="P26" i="4"/>
  <c r="J24" i="4" l="1"/>
  <c r="K24" i="4" s="1"/>
  <c r="G27" i="4"/>
  <c r="E28" i="4" s="1"/>
  <c r="Q31" i="4"/>
  <c r="R26" i="4"/>
  <c r="S26" i="4"/>
  <c r="F28" i="4" l="1"/>
  <c r="H25" i="4"/>
  <c r="U26" i="4"/>
  <c r="V26" i="4" s="1"/>
  <c r="P27" i="4"/>
  <c r="J25" i="4" l="1"/>
  <c r="K25" i="4" s="1"/>
  <c r="G28" i="4"/>
  <c r="E29" i="4" s="1"/>
  <c r="Q32" i="4"/>
  <c r="R27" i="4"/>
  <c r="S27" i="4"/>
  <c r="H26" i="4" l="1"/>
  <c r="F29" i="4"/>
  <c r="U27" i="4"/>
  <c r="V27" i="4" s="1"/>
  <c r="P28" i="4"/>
  <c r="G29" i="4" l="1"/>
  <c r="E30" i="4" s="1"/>
  <c r="J26" i="4"/>
  <c r="K26" i="4" s="1"/>
  <c r="Q33" i="4"/>
  <c r="R28" i="4"/>
  <c r="S28" i="4"/>
  <c r="F30" i="4" l="1"/>
  <c r="H27" i="4"/>
  <c r="U28" i="4"/>
  <c r="V28" i="4" s="1"/>
  <c r="P29" i="4"/>
  <c r="J27" i="4" l="1"/>
  <c r="K27" i="4" s="1"/>
  <c r="G30" i="4"/>
  <c r="E31" i="4" s="1"/>
  <c r="Q34" i="4"/>
  <c r="R29" i="4"/>
  <c r="S29" i="4"/>
  <c r="F31" i="4" l="1"/>
  <c r="H28" i="4"/>
  <c r="U29" i="4"/>
  <c r="V29" i="4" s="1"/>
  <c r="P30" i="4"/>
  <c r="G31" i="4" l="1"/>
  <c r="E32" i="4" s="1"/>
  <c r="J28" i="4"/>
  <c r="K28" i="4" s="1"/>
  <c r="Q35" i="4"/>
  <c r="R30" i="4"/>
  <c r="S30" i="4"/>
  <c r="F32" i="4" l="1"/>
  <c r="H29" i="4"/>
  <c r="U30" i="4"/>
  <c r="V30" i="4" s="1"/>
  <c r="P31" i="4"/>
  <c r="G32" i="4" l="1"/>
  <c r="J29" i="4"/>
  <c r="K29" i="4" s="1"/>
  <c r="Q36" i="4"/>
  <c r="R31" i="4"/>
  <c r="S31" i="4"/>
  <c r="F33" i="4" l="1"/>
  <c r="H30" i="4"/>
  <c r="E33" i="4"/>
  <c r="U31" i="4"/>
  <c r="V31" i="4" s="1"/>
  <c r="P32" i="4"/>
  <c r="J30" i="4" l="1"/>
  <c r="K30" i="4" s="1"/>
  <c r="G33" i="4"/>
  <c r="Q37" i="4"/>
  <c r="R32" i="4"/>
  <c r="S32" i="4"/>
  <c r="F34" i="4" l="1"/>
  <c r="H31" i="4"/>
  <c r="E34" i="4"/>
  <c r="U32" i="4"/>
  <c r="V32" i="4" s="1"/>
  <c r="P33" i="4"/>
  <c r="J31" i="4" l="1"/>
  <c r="K31" i="4" s="1"/>
  <c r="G34" i="4"/>
  <c r="Q38" i="4"/>
  <c r="R33" i="4"/>
  <c r="S33" i="4"/>
  <c r="E35" i="4" l="1"/>
  <c r="H32" i="4"/>
  <c r="F35" i="4"/>
  <c r="U33" i="4"/>
  <c r="V33" i="4" s="1"/>
  <c r="P34" i="4"/>
  <c r="J32" i="4" l="1"/>
  <c r="K32" i="4" s="1"/>
  <c r="G35" i="4"/>
  <c r="Q39" i="4"/>
  <c r="R34" i="4"/>
  <c r="S34" i="4"/>
  <c r="E36" i="4" l="1"/>
  <c r="F36" i="4"/>
  <c r="H33" i="4"/>
  <c r="U34" i="4"/>
  <c r="P35" i="4"/>
  <c r="G36" i="4" l="1"/>
  <c r="J33" i="4"/>
  <c r="K33" i="4" s="1"/>
  <c r="V34" i="4"/>
  <c r="R35" i="4"/>
  <c r="F37" i="4" l="1"/>
  <c r="H34" i="4"/>
  <c r="E37" i="4"/>
  <c r="S35" i="4"/>
  <c r="Q40" i="4"/>
  <c r="P36" i="4"/>
  <c r="G37" i="4" l="1"/>
  <c r="J34" i="4"/>
  <c r="K34" i="4" s="1"/>
  <c r="U35" i="4"/>
  <c r="V35" i="4" s="1"/>
  <c r="R36" i="4"/>
  <c r="F38" i="4" l="1"/>
  <c r="H35" i="4"/>
  <c r="E38" i="4"/>
  <c r="Q41" i="4"/>
  <c r="S36" i="4"/>
  <c r="P37" i="4"/>
  <c r="J35" i="4" l="1"/>
  <c r="K35" i="4" s="1"/>
  <c r="G38" i="4"/>
  <c r="U36" i="4"/>
  <c r="V36" i="4" s="1"/>
  <c r="R37" i="4"/>
  <c r="S37" i="4" l="1"/>
  <c r="E39" i="4"/>
  <c r="Q42" i="4"/>
  <c r="F39" i="4"/>
  <c r="H36" i="4"/>
  <c r="P38" i="4"/>
  <c r="U37" i="4" l="1"/>
  <c r="V37" i="4" s="1"/>
  <c r="G39" i="4"/>
  <c r="J36" i="4"/>
  <c r="K36" i="4" s="1"/>
  <c r="R38" i="4"/>
  <c r="Q43" i="4" l="1"/>
  <c r="S38" i="4"/>
  <c r="F40" i="4"/>
  <c r="H37" i="4"/>
  <c r="E40" i="4"/>
  <c r="P39" i="4"/>
  <c r="U38" i="4" l="1"/>
  <c r="V38" i="4" s="1"/>
  <c r="J37" i="4"/>
  <c r="K37" i="4" s="1"/>
  <c r="G40" i="4"/>
  <c r="R39" i="4"/>
  <c r="S39" i="4" l="1"/>
  <c r="Q44" i="4"/>
  <c r="F41" i="4"/>
  <c r="H38" i="4"/>
  <c r="E41" i="4"/>
  <c r="P40" i="4"/>
  <c r="U39" i="4" l="1"/>
  <c r="V39" i="4" s="1"/>
  <c r="G41" i="4"/>
  <c r="E42" i="4" s="1"/>
  <c r="J38" i="4"/>
  <c r="K38" i="4" s="1"/>
  <c r="R40" i="4"/>
  <c r="S40" i="4" l="1"/>
  <c r="Q45" i="4"/>
  <c r="F42" i="4"/>
  <c r="H39" i="4"/>
  <c r="P41" i="4"/>
  <c r="U40" i="4" l="1"/>
  <c r="V40" i="4" s="1"/>
  <c r="G42" i="4"/>
  <c r="E43" i="4" s="1"/>
  <c r="J39" i="4"/>
  <c r="K39" i="4" s="1"/>
  <c r="R41" i="4"/>
  <c r="Q46" i="4" l="1"/>
  <c r="S41" i="4"/>
  <c r="F43" i="4"/>
  <c r="H40" i="4"/>
  <c r="P42" i="4"/>
  <c r="U41" i="4" l="1"/>
  <c r="V41" i="4" s="1"/>
  <c r="G43" i="4"/>
  <c r="E44" i="4" s="1"/>
  <c r="J40" i="4"/>
  <c r="K40" i="4" s="1"/>
  <c r="R42" i="4"/>
  <c r="S42" i="4" l="1"/>
  <c r="U42" i="4" s="1"/>
  <c r="V42" i="4" s="1"/>
  <c r="Q47" i="4"/>
  <c r="F44" i="4"/>
  <c r="H41" i="4"/>
  <c r="P43" i="4"/>
  <c r="G44" i="4" l="1"/>
  <c r="E45" i="4" s="1"/>
  <c r="Q48" i="4"/>
  <c r="J41" i="4"/>
  <c r="K41" i="4" s="1"/>
  <c r="S43" i="4"/>
  <c r="R43" i="4"/>
  <c r="F45" i="4" l="1"/>
  <c r="H42" i="4"/>
  <c r="U43" i="4"/>
  <c r="V43" i="4" s="1"/>
  <c r="P44" i="4"/>
  <c r="G45" i="4" l="1"/>
  <c r="E46" i="4" s="1"/>
  <c r="Q49" i="4"/>
  <c r="J42" i="4"/>
  <c r="K42" i="4" s="1"/>
  <c r="S44" i="4"/>
  <c r="R44" i="4"/>
  <c r="F46" i="4" l="1"/>
  <c r="H43" i="4"/>
  <c r="U44" i="4"/>
  <c r="V44" i="4" s="1"/>
  <c r="P45" i="4"/>
  <c r="G46" i="4" l="1"/>
  <c r="E47" i="4" s="1"/>
  <c r="Q50" i="4"/>
  <c r="J43" i="4"/>
  <c r="K43" i="4" s="1"/>
  <c r="S45" i="4"/>
  <c r="R45" i="4"/>
  <c r="H44" i="4" l="1"/>
  <c r="F47" i="4"/>
  <c r="U45" i="4"/>
  <c r="V45" i="4" s="1"/>
  <c r="P46" i="4"/>
  <c r="G47" i="4" l="1"/>
  <c r="E48" i="4" s="1"/>
  <c r="Q51" i="4"/>
  <c r="J44" i="4"/>
  <c r="K44" i="4" s="1"/>
  <c r="S46" i="4"/>
  <c r="R46" i="4"/>
  <c r="H45" i="4" l="1"/>
  <c r="F48" i="4"/>
  <c r="U46" i="4"/>
  <c r="V46" i="4" s="1"/>
  <c r="P47" i="4"/>
  <c r="G48" i="4" l="1"/>
  <c r="E49" i="4" s="1"/>
  <c r="Q52" i="4"/>
  <c r="J45" i="4"/>
  <c r="K45" i="4" s="1"/>
  <c r="S47" i="4"/>
  <c r="R47" i="4"/>
  <c r="F49" i="4" l="1"/>
  <c r="H46" i="4"/>
  <c r="U47" i="4"/>
  <c r="V47" i="4" s="1"/>
  <c r="P48" i="4"/>
  <c r="G49" i="4" l="1"/>
  <c r="E50" i="4" s="1"/>
  <c r="Q53" i="4"/>
  <c r="J46" i="4"/>
  <c r="K46" i="4" s="1"/>
  <c r="S48" i="4"/>
  <c r="R48" i="4"/>
  <c r="H47" i="4" l="1"/>
  <c r="F50" i="4"/>
  <c r="U48" i="4"/>
  <c r="V48" i="4" s="1"/>
  <c r="P49" i="4"/>
  <c r="G50" i="4" l="1"/>
  <c r="E51" i="4" s="1"/>
  <c r="Q54" i="4"/>
  <c r="J47" i="4"/>
  <c r="K47" i="4" s="1"/>
  <c r="S49" i="4"/>
  <c r="R49" i="4"/>
  <c r="F51" i="4" l="1"/>
  <c r="H48" i="4"/>
  <c r="U49" i="4"/>
  <c r="V49" i="4" s="1"/>
  <c r="P50" i="4"/>
  <c r="G51" i="4" l="1"/>
  <c r="E52" i="4" s="1"/>
  <c r="Q55" i="4"/>
  <c r="J48" i="4"/>
  <c r="K48" i="4" s="1"/>
  <c r="S50" i="4"/>
  <c r="R50" i="4"/>
  <c r="H49" i="4" l="1"/>
  <c r="F52" i="4"/>
  <c r="U50" i="4"/>
  <c r="V50" i="4" s="1"/>
  <c r="P51" i="4"/>
  <c r="J49" i="4" l="1"/>
  <c r="K49" i="4" s="1"/>
  <c r="G52" i="4"/>
  <c r="E53" i="4" s="1"/>
  <c r="R51" i="4"/>
  <c r="P52" i="4" s="1"/>
  <c r="Q56" i="4"/>
  <c r="S51" i="4"/>
  <c r="F53" i="4" l="1"/>
  <c r="H50" i="4"/>
  <c r="U51" i="4"/>
  <c r="V51" i="4" s="1"/>
  <c r="R52" i="4"/>
  <c r="J50" i="4" l="1"/>
  <c r="K50" i="4" s="1"/>
  <c r="G53" i="4"/>
  <c r="E54" i="4" s="1"/>
  <c r="S52" i="4"/>
  <c r="Q57" i="4"/>
  <c r="P53" i="4"/>
  <c r="F54" i="4" l="1"/>
  <c r="H51" i="4"/>
  <c r="U52" i="4"/>
  <c r="V52" i="4" s="1"/>
  <c r="R53" i="4"/>
  <c r="J51" i="4" l="1"/>
  <c r="K51" i="4" s="1"/>
  <c r="G54" i="4"/>
  <c r="E55" i="4" s="1"/>
  <c r="S53" i="4"/>
  <c r="Q58" i="4"/>
  <c r="P54" i="4"/>
  <c r="U53" i="4" l="1"/>
  <c r="V53" i="4" s="1"/>
  <c r="F55" i="4"/>
  <c r="H52" i="4"/>
  <c r="R54" i="4"/>
  <c r="S54" i="4" l="1"/>
  <c r="U54" i="4" s="1"/>
  <c r="V54" i="4" s="1"/>
  <c r="G55" i="4"/>
  <c r="E56" i="4" s="1"/>
  <c r="Q59" i="4"/>
  <c r="J52" i="4"/>
  <c r="K52" i="4" s="1"/>
  <c r="P55" i="4"/>
  <c r="Q60" i="4" l="1"/>
  <c r="H53" i="4"/>
  <c r="F56" i="4"/>
  <c r="S55" i="4"/>
  <c r="R55" i="4"/>
  <c r="G56" i="4" l="1"/>
  <c r="E57" i="4" s="1"/>
  <c r="J53" i="4"/>
  <c r="K53" i="4" s="1"/>
  <c r="U55" i="4"/>
  <c r="V55" i="4" s="1"/>
  <c r="P56" i="4"/>
  <c r="R56" i="4" l="1"/>
  <c r="P57" i="4" s="1"/>
  <c r="Q61" i="4"/>
  <c r="F57" i="4"/>
  <c r="H54" i="4"/>
  <c r="S56" i="4"/>
  <c r="G57" i="4" l="1"/>
  <c r="E58" i="4" s="1"/>
  <c r="U56" i="4"/>
  <c r="V56" i="4" s="1"/>
  <c r="J54" i="4"/>
  <c r="K54" i="4" s="1"/>
  <c r="R57" i="4"/>
  <c r="Q62" i="4" l="1"/>
  <c r="F58" i="4"/>
  <c r="H55" i="4"/>
  <c r="S57" i="4"/>
  <c r="P58" i="4"/>
  <c r="G58" i="4" l="1"/>
  <c r="E59" i="4" s="1"/>
  <c r="U57" i="4"/>
  <c r="V57" i="4" s="1"/>
  <c r="J55" i="4"/>
  <c r="K55" i="4" s="1"/>
  <c r="R58" i="4"/>
  <c r="F59" i="4" l="1"/>
  <c r="H56" i="4"/>
  <c r="S58" i="4"/>
  <c r="Q63" i="4"/>
  <c r="P59" i="4"/>
  <c r="G59" i="4" l="1"/>
  <c r="E60" i="4" s="1"/>
  <c r="U58" i="4"/>
  <c r="V58" i="4" s="1"/>
  <c r="J56" i="4"/>
  <c r="K56" i="4" s="1"/>
  <c r="R59" i="4"/>
  <c r="H57" i="4" l="1"/>
  <c r="F60" i="4"/>
  <c r="S59" i="4"/>
  <c r="Q64" i="4"/>
  <c r="P60" i="4"/>
  <c r="G60" i="4" l="1"/>
  <c r="E61" i="4" s="1"/>
  <c r="U59" i="4"/>
  <c r="V59" i="4" s="1"/>
  <c r="J57" i="4"/>
  <c r="K57" i="4" s="1"/>
  <c r="R60" i="4"/>
  <c r="S60" i="4" l="1"/>
  <c r="H58" i="4"/>
  <c r="F61" i="4"/>
  <c r="Q65" i="4"/>
  <c r="P61" i="4"/>
  <c r="U60" i="4" l="1"/>
  <c r="V60" i="4" s="1"/>
  <c r="G61" i="4"/>
  <c r="E62" i="4" s="1"/>
  <c r="J58" i="4"/>
  <c r="K58" i="4" s="1"/>
  <c r="R61" i="4"/>
  <c r="S61" i="4" l="1"/>
  <c r="Q66" i="4"/>
  <c r="F62" i="4"/>
  <c r="H59" i="4"/>
  <c r="P62" i="4"/>
  <c r="U61" i="4" l="1"/>
  <c r="V61" i="4" s="1"/>
  <c r="G62" i="4"/>
  <c r="E63" i="4" s="1"/>
  <c r="J59" i="4"/>
  <c r="K59" i="4" s="1"/>
  <c r="R62" i="4"/>
  <c r="Q67" i="4" l="1"/>
  <c r="S62" i="4"/>
  <c r="F63" i="4"/>
  <c r="H60" i="4"/>
  <c r="P63" i="4"/>
  <c r="U62" i="4" l="1"/>
  <c r="V62" i="4" s="1"/>
  <c r="G63" i="4"/>
  <c r="E64" i="4" s="1"/>
  <c r="J60" i="4"/>
  <c r="K60" i="4" s="1"/>
  <c r="R63" i="4"/>
  <c r="Q68" i="4" l="1"/>
  <c r="S63" i="4"/>
  <c r="H61" i="4"/>
  <c r="F64" i="4"/>
  <c r="P64" i="4"/>
  <c r="U63" i="4" l="1"/>
  <c r="V63" i="4" s="1"/>
  <c r="G64" i="4"/>
  <c r="E65" i="4" s="1"/>
  <c r="J61" i="4"/>
  <c r="K61" i="4" s="1"/>
  <c r="R64" i="4"/>
  <c r="S64" i="4" l="1"/>
  <c r="Q69" i="4"/>
  <c r="F65" i="4"/>
  <c r="H62" i="4"/>
  <c r="P65" i="4"/>
  <c r="U64" i="4" l="1"/>
  <c r="V64" i="4" s="1"/>
  <c r="S65" i="4" s="1"/>
  <c r="R65" i="4"/>
  <c r="P66" i="4" s="1"/>
  <c r="G65" i="4"/>
  <c r="E66" i="4" s="1"/>
  <c r="J62" i="4"/>
  <c r="K62" i="4" s="1"/>
  <c r="Q70" i="4" l="1"/>
  <c r="U65" i="4"/>
  <c r="V65" i="4" s="1"/>
  <c r="F66" i="4"/>
  <c r="H63" i="4"/>
  <c r="R66" i="4"/>
  <c r="G66" i="4" l="1"/>
  <c r="E67" i="4" s="1"/>
  <c r="J63" i="4"/>
  <c r="K63" i="4" s="1"/>
  <c r="S66" i="4"/>
  <c r="Q71" i="4"/>
  <c r="P67" i="4"/>
  <c r="R67" i="4" l="1"/>
  <c r="P68" i="4" s="1"/>
  <c r="U66" i="4"/>
  <c r="V66" i="4" s="1"/>
  <c r="F67" i="4"/>
  <c r="H64" i="4"/>
  <c r="Q72" i="4" l="1"/>
  <c r="G67" i="4"/>
  <c r="E68" i="4" s="1"/>
  <c r="S67" i="4"/>
  <c r="J64" i="4"/>
  <c r="K64" i="4" s="1"/>
  <c r="R68" i="4"/>
  <c r="U67" i="4" l="1"/>
  <c r="V67" i="4" s="1"/>
  <c r="F68" i="4"/>
  <c r="H65" i="4"/>
  <c r="P69" i="4"/>
  <c r="S68" i="4" l="1"/>
  <c r="G68" i="4"/>
  <c r="E69" i="4" s="1"/>
  <c r="Q73" i="4"/>
  <c r="J65" i="4"/>
  <c r="K65" i="4" s="1"/>
  <c r="R69" i="4"/>
  <c r="U68" i="4" l="1"/>
  <c r="V68" i="4" s="1"/>
  <c r="F69" i="4"/>
  <c r="H66" i="4"/>
  <c r="P70" i="4"/>
  <c r="S69" i="4" l="1"/>
  <c r="Q74" i="4"/>
  <c r="G69" i="4"/>
  <c r="E70" i="4" s="1"/>
  <c r="J66" i="4"/>
  <c r="K66" i="4" s="1"/>
  <c r="R70" i="4"/>
  <c r="U69" i="4" l="1"/>
  <c r="V69" i="4" s="1"/>
  <c r="H67" i="4"/>
  <c r="F70" i="4"/>
  <c r="P71" i="4"/>
  <c r="Q75" i="4" l="1"/>
  <c r="S70" i="4"/>
  <c r="G70" i="4"/>
  <c r="E71" i="4" s="1"/>
  <c r="J67" i="4"/>
  <c r="K67" i="4" s="1"/>
  <c r="R71" i="4"/>
  <c r="U70" i="4" l="1"/>
  <c r="V70" i="4" s="1"/>
  <c r="H68" i="4"/>
  <c r="F71" i="4"/>
  <c r="P72" i="4"/>
  <c r="S71" i="4" l="1"/>
  <c r="Q76" i="4"/>
  <c r="G71" i="4"/>
  <c r="E72" i="4" s="1"/>
  <c r="J68" i="4"/>
  <c r="K68" i="4" s="1"/>
  <c r="R72" i="4"/>
  <c r="U71" i="4" l="1"/>
  <c r="V71" i="4" s="1"/>
  <c r="F72" i="4"/>
  <c r="H69" i="4"/>
  <c r="P73" i="4"/>
  <c r="S72" i="4" l="1"/>
  <c r="Q77" i="4"/>
  <c r="G72" i="4"/>
  <c r="E73" i="4" s="1"/>
  <c r="J69" i="4"/>
  <c r="K69" i="4" s="1"/>
  <c r="R73" i="4"/>
  <c r="U72" i="4" l="1"/>
  <c r="V72" i="4" s="1"/>
  <c r="F73" i="4"/>
  <c r="H70" i="4"/>
  <c r="P74" i="4"/>
  <c r="Q78" i="4" l="1"/>
  <c r="S73" i="4"/>
  <c r="G73" i="4"/>
  <c r="E74" i="4" s="1"/>
  <c r="J70" i="4"/>
  <c r="K70" i="4" s="1"/>
  <c r="R74" i="4"/>
  <c r="U73" i="4" l="1"/>
  <c r="V73" i="4" s="1"/>
  <c r="F74" i="4"/>
  <c r="H71" i="4"/>
  <c r="P75" i="4"/>
  <c r="Q79" i="4" l="1"/>
  <c r="S74" i="4"/>
  <c r="G74" i="4"/>
  <c r="E75" i="4" s="1"/>
  <c r="J71" i="4"/>
  <c r="K71" i="4" s="1"/>
  <c r="R75" i="4"/>
  <c r="U74" i="4" l="1"/>
  <c r="V74" i="4" s="1"/>
  <c r="F75" i="4"/>
  <c r="H72" i="4"/>
  <c r="P76" i="4"/>
  <c r="Q80" i="4" l="1"/>
  <c r="S75" i="4"/>
  <c r="G75" i="4"/>
  <c r="E76" i="4" s="1"/>
  <c r="J72" i="4"/>
  <c r="K72" i="4" s="1"/>
  <c r="R76" i="4"/>
  <c r="U75" i="4" l="1"/>
  <c r="V75" i="4" s="1"/>
  <c r="F76" i="4"/>
  <c r="H73" i="4"/>
  <c r="P77" i="4"/>
  <c r="Q81" i="4" l="1"/>
  <c r="S76" i="4"/>
  <c r="G76" i="4"/>
  <c r="E77" i="4" s="1"/>
  <c r="J73" i="4"/>
  <c r="K73" i="4" s="1"/>
  <c r="R77" i="4"/>
  <c r="U76" i="4" l="1"/>
  <c r="V76" i="4" s="1"/>
  <c r="F77" i="4"/>
  <c r="H74" i="4"/>
  <c r="P78" i="4"/>
  <c r="S77" i="4" l="1"/>
  <c r="Q82" i="4"/>
  <c r="G77" i="4"/>
  <c r="E78" i="4" s="1"/>
  <c r="J74" i="4"/>
  <c r="K74" i="4" s="1"/>
  <c r="R78" i="4"/>
  <c r="U77" i="4" l="1"/>
  <c r="V77" i="4" s="1"/>
  <c r="F78" i="4"/>
  <c r="H75" i="4"/>
  <c r="P79" i="4"/>
  <c r="S78" i="4" l="1"/>
  <c r="Q83" i="4"/>
  <c r="G78" i="4"/>
  <c r="E79" i="4" s="1"/>
  <c r="J75" i="4"/>
  <c r="K75" i="4" s="1"/>
  <c r="R79" i="4"/>
  <c r="U78" i="4" l="1"/>
  <c r="V78" i="4" s="1"/>
  <c r="H76" i="4"/>
  <c r="F79" i="4"/>
  <c r="P80" i="4"/>
  <c r="Q84" i="4" l="1"/>
  <c r="S79" i="4"/>
  <c r="G79" i="4"/>
  <c r="E80" i="4" s="1"/>
  <c r="J76" i="4"/>
  <c r="K76" i="4" s="1"/>
  <c r="R80" i="4"/>
  <c r="U79" i="4" l="1"/>
  <c r="V79" i="4" s="1"/>
  <c r="F80" i="4"/>
  <c r="H77" i="4"/>
  <c r="P81" i="4"/>
  <c r="G80" i="4" l="1"/>
  <c r="E81" i="4" s="1"/>
  <c r="Q85" i="4"/>
  <c r="S80" i="4"/>
  <c r="J77" i="4"/>
  <c r="K77" i="4" s="1"/>
  <c r="R81" i="4"/>
  <c r="U80" i="4" l="1"/>
  <c r="V80" i="4" s="1"/>
  <c r="H78" i="4"/>
  <c r="F81" i="4"/>
  <c r="P82" i="4"/>
  <c r="R82" i="4" l="1"/>
  <c r="P83" i="4" s="1"/>
  <c r="G81" i="4"/>
  <c r="E82" i="4" s="1"/>
  <c r="Q86" i="4"/>
  <c r="S81" i="4"/>
  <c r="J78" i="4"/>
  <c r="K78" i="4" s="1"/>
  <c r="U81" i="4" l="1"/>
  <c r="V81" i="4" s="1"/>
  <c r="F82" i="4"/>
  <c r="H79" i="4"/>
  <c r="R83" i="4"/>
  <c r="G82" i="4" l="1"/>
  <c r="E83" i="4" s="1"/>
  <c r="S82" i="4"/>
  <c r="Q87" i="4"/>
  <c r="J79" i="4"/>
  <c r="K79" i="4" s="1"/>
  <c r="P84" i="4"/>
  <c r="U82" i="4" l="1"/>
  <c r="V82" i="4" s="1"/>
  <c r="F83" i="4"/>
  <c r="H80" i="4"/>
  <c r="R84" i="4"/>
  <c r="G83" i="4" l="1"/>
  <c r="E84" i="4" s="1"/>
  <c r="S83" i="4"/>
  <c r="Q88" i="4"/>
  <c r="J80" i="4"/>
  <c r="K80" i="4" s="1"/>
  <c r="P85" i="4"/>
  <c r="U83" i="4" l="1"/>
  <c r="V83" i="4" s="1"/>
  <c r="F84" i="4"/>
  <c r="H81" i="4"/>
  <c r="R85" i="4"/>
  <c r="G84" i="4" l="1"/>
  <c r="E85" i="4" s="1"/>
  <c r="Q89" i="4"/>
  <c r="S84" i="4"/>
  <c r="J81" i="4"/>
  <c r="K81" i="4" s="1"/>
  <c r="P86" i="4"/>
  <c r="U84" i="4" l="1"/>
  <c r="V84" i="4" s="1"/>
  <c r="H82" i="4"/>
  <c r="F85" i="4"/>
  <c r="R86" i="4"/>
  <c r="Q90" i="4" l="1"/>
  <c r="S85" i="4"/>
  <c r="G85" i="4"/>
  <c r="E86" i="4" s="1"/>
  <c r="J82" i="4"/>
  <c r="K82" i="4" s="1"/>
  <c r="P87" i="4"/>
  <c r="U85" i="4" l="1"/>
  <c r="V85" i="4" s="1"/>
  <c r="F86" i="4"/>
  <c r="H83" i="4"/>
  <c r="R87" i="4"/>
  <c r="G86" i="4" l="1"/>
  <c r="E87" i="4" s="1"/>
  <c r="Q91" i="4"/>
  <c r="S86" i="4"/>
  <c r="J83" i="4"/>
  <c r="K83" i="4" s="1"/>
  <c r="P88" i="4"/>
  <c r="F87" i="4" l="1"/>
  <c r="U86" i="4"/>
  <c r="V86" i="4" s="1"/>
  <c r="H84" i="4"/>
  <c r="R88" i="4"/>
  <c r="G87" i="4" l="1"/>
  <c r="E88" i="4" s="1"/>
  <c r="Q92" i="4"/>
  <c r="S87" i="4"/>
  <c r="J84" i="4"/>
  <c r="K84" i="4" s="1"/>
  <c r="P89" i="4"/>
  <c r="U87" i="4" l="1"/>
  <c r="V87" i="4" s="1"/>
  <c r="F88" i="4"/>
  <c r="H85" i="4"/>
  <c r="R89" i="4"/>
  <c r="Q93" i="4" l="1"/>
  <c r="G88" i="4"/>
  <c r="E89" i="4" s="1"/>
  <c r="S88" i="4"/>
  <c r="J85" i="4"/>
  <c r="K85" i="4" s="1"/>
  <c r="P90" i="4"/>
  <c r="U88" i="4" l="1"/>
  <c r="V88" i="4" s="1"/>
  <c r="F89" i="4"/>
  <c r="H86" i="4"/>
  <c r="R90" i="4"/>
  <c r="G89" i="4" l="1"/>
  <c r="E90" i="4" s="1"/>
  <c r="Q94" i="4"/>
  <c r="S89" i="4"/>
  <c r="J86" i="4"/>
  <c r="K86" i="4" s="1"/>
  <c r="P91" i="4"/>
  <c r="U89" i="4" l="1"/>
  <c r="V89" i="4" s="1"/>
  <c r="F90" i="4"/>
  <c r="H87" i="4"/>
  <c r="R91" i="4"/>
  <c r="S90" i="4" l="1"/>
  <c r="G90" i="4"/>
  <c r="E91" i="4" s="1"/>
  <c r="Q95" i="4"/>
  <c r="J87" i="4"/>
  <c r="K87" i="4" s="1"/>
  <c r="P92" i="4"/>
  <c r="U90" i="4" l="1"/>
  <c r="V90" i="4" s="1"/>
  <c r="F91" i="4"/>
  <c r="H88" i="4"/>
  <c r="R92" i="4"/>
  <c r="G91" i="4" l="1"/>
  <c r="E92" i="4" s="1"/>
  <c r="Q96" i="4"/>
  <c r="S91" i="4"/>
  <c r="J88" i="4"/>
  <c r="K88" i="4" s="1"/>
  <c r="P93" i="4"/>
  <c r="U91" i="4" l="1"/>
  <c r="V91" i="4" s="1"/>
  <c r="H89" i="4"/>
  <c r="F92" i="4"/>
  <c r="R93" i="4"/>
  <c r="G92" i="4" l="1"/>
  <c r="E93" i="4" s="1"/>
  <c r="S92" i="4"/>
  <c r="Q97" i="4"/>
  <c r="J89" i="4"/>
  <c r="K89" i="4" s="1"/>
  <c r="P94" i="4"/>
  <c r="U92" i="4" l="1"/>
  <c r="V92" i="4" s="1"/>
  <c r="H90" i="4"/>
  <c r="F93" i="4"/>
  <c r="R94" i="4"/>
  <c r="G93" i="4" l="1"/>
  <c r="E94" i="4" s="1"/>
  <c r="S93" i="4"/>
  <c r="Q98" i="4"/>
  <c r="J90" i="4"/>
  <c r="K90" i="4" s="1"/>
  <c r="P95" i="4"/>
  <c r="U93" i="4" l="1"/>
  <c r="V93" i="4" s="1"/>
  <c r="F94" i="4"/>
  <c r="H91" i="4"/>
  <c r="R95" i="4"/>
  <c r="G94" i="4" l="1"/>
  <c r="E95" i="4" s="1"/>
  <c r="Q99" i="4"/>
  <c r="S94" i="4"/>
  <c r="J91" i="4"/>
  <c r="K91" i="4" s="1"/>
  <c r="P96" i="4"/>
  <c r="U94" i="4" l="1"/>
  <c r="V94" i="4" s="1"/>
  <c r="F95" i="4"/>
  <c r="H92" i="4"/>
  <c r="R96" i="4"/>
  <c r="G95" i="4" l="1"/>
  <c r="E96" i="4" s="1"/>
  <c r="S95" i="4"/>
  <c r="Q100" i="4"/>
  <c r="J92" i="4"/>
  <c r="K92" i="4" s="1"/>
  <c r="P97" i="4"/>
  <c r="R97" i="4" l="1"/>
  <c r="P98" i="4" s="1"/>
  <c r="H93" i="4"/>
  <c r="U95" i="4"/>
  <c r="V95" i="4" s="1"/>
  <c r="F96" i="4"/>
  <c r="S96" i="4" l="1"/>
  <c r="G96" i="4"/>
  <c r="E97" i="4" s="1"/>
  <c r="Q101" i="4"/>
  <c r="J93" i="4"/>
  <c r="K93" i="4" s="1"/>
  <c r="R98" i="4"/>
  <c r="U96" i="4" l="1"/>
  <c r="V96" i="4" s="1"/>
  <c r="F97" i="4"/>
  <c r="H94" i="4"/>
  <c r="P99" i="4"/>
  <c r="G97" i="4" l="1"/>
  <c r="E98" i="4" s="1"/>
  <c r="Q102" i="4"/>
  <c r="S97" i="4"/>
  <c r="J94" i="4"/>
  <c r="K94" i="4" s="1"/>
  <c r="R99" i="4"/>
  <c r="U97" i="4" l="1"/>
  <c r="V97" i="4" s="1"/>
  <c r="H95" i="4"/>
  <c r="F98" i="4"/>
  <c r="P100" i="4"/>
  <c r="S98" i="4" l="1"/>
  <c r="Q103" i="4"/>
  <c r="G98" i="4"/>
  <c r="E99" i="4" s="1"/>
  <c r="J95" i="4"/>
  <c r="K95" i="4" s="1"/>
  <c r="R100" i="4"/>
  <c r="U98" i="4" l="1"/>
  <c r="V98" i="4" s="1"/>
  <c r="F99" i="4"/>
  <c r="H96" i="4"/>
  <c r="P101" i="4"/>
  <c r="G99" i="4" l="1"/>
  <c r="E100" i="4" s="1"/>
  <c r="Q104" i="4"/>
  <c r="S99" i="4"/>
  <c r="J96" i="4"/>
  <c r="K96" i="4" s="1"/>
  <c r="R101" i="4"/>
  <c r="U99" i="4" l="1"/>
  <c r="V99" i="4" s="1"/>
  <c r="F100" i="4"/>
  <c r="H97" i="4"/>
  <c r="P102" i="4"/>
  <c r="G100" i="4" l="1"/>
  <c r="E101" i="4" s="1"/>
  <c r="Q105" i="4"/>
  <c r="S100" i="4"/>
  <c r="J97" i="4"/>
  <c r="K97" i="4" s="1"/>
  <c r="R102" i="4"/>
  <c r="U100" i="4" l="1"/>
  <c r="V100" i="4" s="1"/>
  <c r="H98" i="4"/>
  <c r="F101" i="4"/>
  <c r="P103" i="4"/>
  <c r="G101" i="4" l="1"/>
  <c r="E102" i="4" s="1"/>
  <c r="Q106" i="4"/>
  <c r="S101" i="4"/>
  <c r="J98" i="4"/>
  <c r="K98" i="4" s="1"/>
  <c r="R103" i="4"/>
  <c r="U101" i="4" l="1"/>
  <c r="V101" i="4" s="1"/>
  <c r="F102" i="4"/>
  <c r="H99" i="4"/>
  <c r="P104" i="4"/>
  <c r="G102" i="4" l="1"/>
  <c r="E103" i="4" s="1"/>
  <c r="Q107" i="4"/>
  <c r="S102" i="4"/>
  <c r="J99" i="4"/>
  <c r="K99" i="4" s="1"/>
  <c r="R104" i="4"/>
  <c r="U102" i="4" l="1"/>
  <c r="V102" i="4" s="1"/>
  <c r="F103" i="4"/>
  <c r="H100" i="4"/>
  <c r="P105" i="4"/>
  <c r="G103" i="4" l="1"/>
  <c r="E104" i="4" s="1"/>
  <c r="Q108" i="4"/>
  <c r="S103" i="4"/>
  <c r="J100" i="4"/>
  <c r="K100" i="4" s="1"/>
  <c r="R105" i="4"/>
  <c r="U103" i="4" l="1"/>
  <c r="V103" i="4" s="1"/>
  <c r="F104" i="4"/>
  <c r="H101" i="4"/>
  <c r="P106" i="4"/>
  <c r="G104" i="4" l="1"/>
  <c r="E105" i="4" s="1"/>
  <c r="Q109" i="4"/>
  <c r="S104" i="4"/>
  <c r="J101" i="4"/>
  <c r="K101" i="4" s="1"/>
  <c r="R106" i="4"/>
  <c r="F105" i="4" l="1"/>
  <c r="U104" i="4"/>
  <c r="V104" i="4" s="1"/>
  <c r="H102" i="4"/>
  <c r="P107" i="4"/>
  <c r="Q110" i="4" l="1"/>
  <c r="S105" i="4"/>
  <c r="G105" i="4"/>
  <c r="E106" i="4" s="1"/>
  <c r="J102" i="4"/>
  <c r="K102" i="4" s="1"/>
  <c r="R107" i="4"/>
  <c r="U105" i="4" l="1"/>
  <c r="V105" i="4" s="1"/>
  <c r="F106" i="4"/>
  <c r="H103" i="4"/>
  <c r="P108" i="4"/>
  <c r="G106" i="4" l="1"/>
  <c r="E107" i="4" s="1"/>
  <c r="S106" i="4"/>
  <c r="Q111" i="4"/>
  <c r="J103" i="4"/>
  <c r="K103" i="4" s="1"/>
  <c r="R108" i="4"/>
  <c r="U106" i="4" l="1"/>
  <c r="V106" i="4" s="1"/>
  <c r="H104" i="4"/>
  <c r="F107" i="4"/>
  <c r="P109" i="4"/>
  <c r="G107" i="4" l="1"/>
  <c r="E108" i="4" s="1"/>
  <c r="Q112" i="4"/>
  <c r="S107" i="4"/>
  <c r="J104" i="4"/>
  <c r="K104" i="4" s="1"/>
  <c r="R109" i="4"/>
  <c r="U107" i="4" l="1"/>
  <c r="V107" i="4" s="1"/>
  <c r="F108" i="4"/>
  <c r="H105" i="4"/>
  <c r="P110" i="4"/>
  <c r="G108" i="4" l="1"/>
  <c r="E109" i="4" s="1"/>
  <c r="Q113" i="4"/>
  <c r="S108" i="4"/>
  <c r="J105" i="4"/>
  <c r="K105" i="4" s="1"/>
  <c r="R110" i="4"/>
  <c r="F109" i="4" l="1"/>
  <c r="U108" i="4"/>
  <c r="V108" i="4" s="1"/>
  <c r="H106" i="4"/>
  <c r="P111" i="4"/>
  <c r="S109" i="4" l="1"/>
  <c r="G109" i="4"/>
  <c r="E110" i="4" s="1"/>
  <c r="Q114" i="4"/>
  <c r="J106" i="4"/>
  <c r="K106" i="4" s="1"/>
  <c r="R111" i="4"/>
  <c r="U109" i="4" l="1"/>
  <c r="V109" i="4" s="1"/>
  <c r="H107" i="4"/>
  <c r="F110" i="4"/>
  <c r="P112" i="4"/>
  <c r="G110" i="4" l="1"/>
  <c r="E111" i="4" s="1"/>
  <c r="S110" i="4"/>
  <c r="Q115" i="4"/>
  <c r="J107" i="4"/>
  <c r="K107" i="4" s="1"/>
  <c r="R112" i="4"/>
  <c r="U110" i="4" l="1"/>
  <c r="V110" i="4" s="1"/>
  <c r="F111" i="4"/>
  <c r="H108" i="4"/>
  <c r="P113" i="4"/>
  <c r="S111" i="4" l="1"/>
  <c r="G111" i="4"/>
  <c r="E112" i="4" s="1"/>
  <c r="Q116" i="4"/>
  <c r="J108" i="4"/>
  <c r="K108" i="4" s="1"/>
  <c r="R113" i="4"/>
  <c r="U111" i="4" l="1"/>
  <c r="V111" i="4" s="1"/>
  <c r="H109" i="4"/>
  <c r="F112" i="4"/>
  <c r="P114" i="4"/>
  <c r="G112" i="4" l="1"/>
  <c r="E113" i="4" s="1"/>
  <c r="Q117" i="4"/>
  <c r="S112" i="4"/>
  <c r="J109" i="4"/>
  <c r="K109" i="4" s="1"/>
  <c r="R114" i="4"/>
  <c r="U112" i="4" l="1"/>
  <c r="V112" i="4" s="1"/>
  <c r="F113" i="4"/>
  <c r="H110" i="4"/>
  <c r="P115" i="4"/>
  <c r="Q118" i="4" l="1"/>
  <c r="S113" i="4"/>
  <c r="G113" i="4"/>
  <c r="E114" i="4" s="1"/>
  <c r="J110" i="4"/>
  <c r="K110" i="4" s="1"/>
  <c r="R115" i="4"/>
  <c r="U113" i="4" l="1"/>
  <c r="V113" i="4" s="1"/>
  <c r="F114" i="4"/>
  <c r="H111" i="4"/>
  <c r="P116" i="4"/>
  <c r="G114" i="4" l="1"/>
  <c r="E115" i="4" s="1"/>
  <c r="Q119" i="4"/>
  <c r="S114" i="4"/>
  <c r="J111" i="4"/>
  <c r="K111" i="4" s="1"/>
  <c r="R116" i="4"/>
  <c r="U114" i="4" l="1"/>
  <c r="V114" i="4" s="1"/>
  <c r="H112" i="4"/>
  <c r="F115" i="4"/>
  <c r="P117" i="4"/>
  <c r="G115" i="4" l="1"/>
  <c r="E116" i="4" s="1"/>
  <c r="Q120" i="4"/>
  <c r="S115" i="4"/>
  <c r="J112" i="4"/>
  <c r="K112" i="4" s="1"/>
  <c r="R117" i="4"/>
  <c r="U115" i="4" l="1"/>
  <c r="V115" i="4" s="1"/>
  <c r="F116" i="4"/>
  <c r="H113" i="4"/>
  <c r="P118" i="4"/>
  <c r="S116" i="4" l="1"/>
  <c r="G116" i="4"/>
  <c r="E117" i="4" s="1"/>
  <c r="Q121" i="4"/>
  <c r="J113" i="4"/>
  <c r="K113" i="4" s="1"/>
  <c r="R118" i="4"/>
  <c r="U116" i="4" l="1"/>
  <c r="V116" i="4" s="1"/>
  <c r="F117" i="4"/>
  <c r="H114" i="4"/>
  <c r="P119" i="4"/>
  <c r="G117" i="4" l="1"/>
  <c r="E118" i="4" s="1"/>
  <c r="Q122" i="4"/>
  <c r="S117" i="4"/>
  <c r="J114" i="4"/>
  <c r="K114" i="4" s="1"/>
  <c r="R119" i="4"/>
  <c r="U117" i="4" l="1"/>
  <c r="V117" i="4" s="1"/>
  <c r="H115" i="4"/>
  <c r="F118" i="4"/>
  <c r="P120" i="4"/>
  <c r="G118" i="4" l="1"/>
  <c r="E119" i="4" s="1"/>
  <c r="S118" i="4"/>
  <c r="Q123" i="4"/>
  <c r="J115" i="4"/>
  <c r="K115" i="4" s="1"/>
  <c r="R120" i="4"/>
  <c r="U118" i="4" l="1"/>
  <c r="V118" i="4" s="1"/>
  <c r="H116" i="4"/>
  <c r="F119" i="4"/>
  <c r="P121" i="4"/>
  <c r="G119" i="4" l="1"/>
  <c r="E120" i="4" s="1"/>
  <c r="Q124" i="4"/>
  <c r="S119" i="4"/>
  <c r="J116" i="4"/>
  <c r="K116" i="4" s="1"/>
  <c r="R121" i="4"/>
  <c r="U119" i="4" l="1"/>
  <c r="V119" i="4" s="1"/>
  <c r="F120" i="4"/>
  <c r="H117" i="4"/>
  <c r="P122" i="4"/>
  <c r="Q125" i="4" l="1"/>
  <c r="S120" i="4"/>
  <c r="G120" i="4"/>
  <c r="E121" i="4" s="1"/>
  <c r="J117" i="4"/>
  <c r="K117" i="4" s="1"/>
  <c r="R122" i="4"/>
  <c r="U120" i="4" l="1"/>
  <c r="V120" i="4" s="1"/>
  <c r="F121" i="4"/>
  <c r="H118" i="4"/>
  <c r="P123" i="4"/>
  <c r="G121" i="4" l="1"/>
  <c r="E122" i="4" s="1"/>
  <c r="Q126" i="4"/>
  <c r="S121" i="4"/>
  <c r="J118" i="4"/>
  <c r="K118" i="4" s="1"/>
  <c r="R123" i="4"/>
  <c r="H119" i="4" l="1"/>
  <c r="U121" i="4"/>
  <c r="V121" i="4" s="1"/>
  <c r="F122" i="4"/>
  <c r="P124" i="4"/>
  <c r="J119" i="4" l="1"/>
  <c r="K119" i="4" s="1"/>
  <c r="G122" i="4"/>
  <c r="E123" i="4" s="1"/>
  <c r="Q127" i="4"/>
  <c r="S122" i="4"/>
  <c r="R124" i="4"/>
  <c r="U122" i="4" l="1"/>
  <c r="V122" i="4" s="1"/>
  <c r="F123" i="4"/>
  <c r="H120" i="4"/>
  <c r="P125" i="4"/>
  <c r="G123" i="4" l="1"/>
  <c r="E124" i="4" s="1"/>
  <c r="J120" i="4"/>
  <c r="K120" i="4" s="1"/>
  <c r="Q128" i="4"/>
  <c r="S123" i="4"/>
  <c r="R125" i="4"/>
  <c r="U123" i="4" l="1"/>
  <c r="V123" i="4" s="1"/>
  <c r="H121" i="4"/>
  <c r="F124" i="4"/>
  <c r="P126" i="4"/>
  <c r="S124" i="4" l="1"/>
  <c r="G124" i="4"/>
  <c r="E125" i="4" s="1"/>
  <c r="Q129" i="4"/>
  <c r="J121" i="4"/>
  <c r="K121" i="4" s="1"/>
  <c r="R126" i="4"/>
  <c r="P127" i="4" s="1"/>
  <c r="U124" i="4" l="1"/>
  <c r="V124" i="4" s="1"/>
  <c r="F125" i="4"/>
  <c r="H122" i="4"/>
  <c r="R127" i="4"/>
  <c r="P128" i="4" s="1"/>
  <c r="G125" i="4" l="1"/>
  <c r="E126" i="4" s="1"/>
  <c r="Q130" i="4"/>
  <c r="S125" i="4"/>
  <c r="J122" i="4"/>
  <c r="K122" i="4" s="1"/>
  <c r="R128" i="4"/>
  <c r="P129" i="4" s="1"/>
  <c r="U125" i="4" l="1"/>
  <c r="V125" i="4" s="1"/>
  <c r="F126" i="4"/>
  <c r="H123" i="4"/>
  <c r="R129" i="4"/>
  <c r="P130" i="4" s="1"/>
  <c r="G126" i="4" l="1"/>
  <c r="E127" i="4" s="1"/>
  <c r="Q131" i="4"/>
  <c r="S126" i="4"/>
  <c r="J123" i="4"/>
  <c r="K123" i="4" s="1"/>
  <c r="R130" i="4"/>
  <c r="F127" i="4" l="1"/>
  <c r="U126" i="4"/>
  <c r="V126" i="4" s="1"/>
  <c r="H124" i="4"/>
  <c r="P131" i="4"/>
  <c r="J124" i="4" l="1"/>
  <c r="K124" i="4" s="1"/>
  <c r="Q132" i="4"/>
  <c r="G127" i="4"/>
  <c r="E128" i="4" s="1"/>
  <c r="S127" i="4"/>
  <c r="R131" i="4"/>
  <c r="F128" i="4" l="1"/>
  <c r="H125" i="4"/>
  <c r="U127" i="4"/>
  <c r="V127" i="4" s="1"/>
  <c r="P132" i="4"/>
  <c r="G128" i="4" l="1"/>
  <c r="E129" i="4" s="1"/>
  <c r="Q133" i="4"/>
  <c r="J125" i="4"/>
  <c r="K125" i="4" s="1"/>
  <c r="S128" i="4"/>
  <c r="R132" i="4"/>
  <c r="U128" i="4" l="1"/>
  <c r="V128" i="4" s="1"/>
  <c r="H126" i="4"/>
  <c r="F129" i="4"/>
  <c r="P133" i="4"/>
  <c r="S129" i="4" l="1"/>
  <c r="G129" i="4"/>
  <c r="E130" i="4" s="1"/>
  <c r="J126" i="4"/>
  <c r="K126" i="4" s="1"/>
  <c r="Q134" i="4"/>
  <c r="R133" i="4"/>
  <c r="U129" i="4" l="1"/>
  <c r="V129" i="4" s="1"/>
  <c r="F130" i="4"/>
  <c r="H127" i="4"/>
  <c r="P134" i="4"/>
  <c r="Q135" i="4" l="1"/>
  <c r="S130" i="4"/>
  <c r="G130" i="4"/>
  <c r="E131" i="4" s="1"/>
  <c r="J127" i="4"/>
  <c r="K127" i="4" s="1"/>
  <c r="R134" i="4"/>
  <c r="U130" i="4" l="1"/>
  <c r="V130" i="4" s="1"/>
  <c r="F131" i="4"/>
  <c r="H128" i="4"/>
  <c r="P135" i="4"/>
  <c r="G131" i="4" l="1"/>
  <c r="E132" i="4" s="1"/>
  <c r="Q136" i="4"/>
  <c r="S131" i="4"/>
  <c r="J128" i="4"/>
  <c r="K128" i="4" s="1"/>
  <c r="R135" i="4"/>
  <c r="U131" i="4" l="1"/>
  <c r="V131" i="4" s="1"/>
  <c r="F132" i="4"/>
  <c r="H129" i="4"/>
  <c r="P136" i="4"/>
  <c r="G132" i="4" l="1"/>
  <c r="E133" i="4" s="1"/>
  <c r="Q137" i="4"/>
  <c r="S132" i="4"/>
  <c r="J129" i="4"/>
  <c r="K129" i="4" s="1"/>
  <c r="R136" i="4"/>
  <c r="U132" i="4" l="1"/>
  <c r="V132" i="4" s="1"/>
  <c r="F133" i="4"/>
  <c r="H130" i="4"/>
  <c r="P137" i="4"/>
  <c r="G133" i="4" l="1"/>
  <c r="E134" i="4" s="1"/>
  <c r="Q138" i="4"/>
  <c r="S133" i="4"/>
  <c r="J130" i="4"/>
  <c r="K130" i="4" s="1"/>
  <c r="R137" i="4"/>
  <c r="U133" i="4" l="1"/>
  <c r="V133" i="4" s="1"/>
  <c r="H131" i="4"/>
  <c r="F134" i="4"/>
  <c r="P138" i="4"/>
  <c r="G134" i="4" l="1"/>
  <c r="E135" i="4" s="1"/>
  <c r="Q139" i="4"/>
  <c r="S134" i="4"/>
  <c r="J131" i="4"/>
  <c r="K131" i="4" s="1"/>
  <c r="R138" i="4"/>
  <c r="Z6" i="7" l="1"/>
  <c r="U134" i="4"/>
  <c r="V134" i="4" s="1"/>
  <c r="H132" i="4"/>
  <c r="F135" i="4"/>
  <c r="P139" i="4"/>
  <c r="X6" i="7" l="1"/>
  <c r="S135" i="4"/>
  <c r="G135" i="4"/>
  <c r="E136" i="4" s="1"/>
  <c r="Q140" i="4"/>
  <c r="Z7" i="7" s="1"/>
  <c r="J132" i="4"/>
  <c r="K132" i="4" s="1"/>
  <c r="R139" i="4"/>
  <c r="U135" i="4" l="1"/>
  <c r="V135" i="4" s="1"/>
  <c r="F136" i="4"/>
  <c r="H133" i="4"/>
  <c r="P140" i="4"/>
  <c r="X7" i="7" s="1"/>
  <c r="G136" i="4" l="1"/>
  <c r="E137" i="4" s="1"/>
  <c r="Q141" i="4"/>
  <c r="S136" i="4"/>
  <c r="J133" i="4"/>
  <c r="K133" i="4" s="1"/>
  <c r="R140" i="4"/>
  <c r="Z8" i="7" l="1"/>
  <c r="U136" i="4"/>
  <c r="V136" i="4" s="1"/>
  <c r="H134" i="4"/>
  <c r="F137" i="4"/>
  <c r="P141" i="4"/>
  <c r="X8" i="7" l="1"/>
  <c r="G137" i="4"/>
  <c r="E138" i="4" s="1"/>
  <c r="S137" i="4"/>
  <c r="Q142" i="4"/>
  <c r="Z9" i="7" s="1"/>
  <c r="J134" i="4"/>
  <c r="K134" i="4" s="1"/>
  <c r="R141" i="4"/>
  <c r="U137" i="4" l="1"/>
  <c r="V137" i="4" s="1"/>
  <c r="F138" i="4"/>
  <c r="H135" i="4"/>
  <c r="P142" i="4"/>
  <c r="X9" i="7" s="1"/>
  <c r="G138" i="4" l="1"/>
  <c r="E139" i="4" s="1"/>
  <c r="Q143" i="4"/>
  <c r="S138" i="4"/>
  <c r="J135" i="4"/>
  <c r="K135" i="4" s="1"/>
  <c r="R142" i="4"/>
  <c r="Z10" i="7" l="1"/>
  <c r="P6" i="7"/>
  <c r="H6" i="7" s="1"/>
  <c r="U138" i="4"/>
  <c r="V138" i="4" s="1"/>
  <c r="F139" i="4"/>
  <c r="R6" i="7" s="1"/>
  <c r="J6" i="7" s="1"/>
  <c r="H136" i="4"/>
  <c r="P143" i="4"/>
  <c r="X10" i="7" l="1"/>
  <c r="S139" i="4"/>
  <c r="G139" i="4"/>
  <c r="E140" i="4" s="1"/>
  <c r="P7" i="7" s="1"/>
  <c r="H7" i="7" s="1"/>
  <c r="Q144" i="4"/>
  <c r="Z11" i="7" s="1"/>
  <c r="J136" i="4"/>
  <c r="K136" i="4" s="1"/>
  <c r="R143" i="4"/>
  <c r="AA6" i="7" l="1"/>
  <c r="U139" i="4"/>
  <c r="V139" i="4" s="1"/>
  <c r="H137" i="4"/>
  <c r="F140" i="4"/>
  <c r="P144" i="4"/>
  <c r="X11" i="7" s="1"/>
  <c r="R7" i="7" l="1"/>
  <c r="J7" i="7" s="1"/>
  <c r="Y6" i="7"/>
  <c r="G140" i="4"/>
  <c r="E141" i="4" s="1"/>
  <c r="Q145" i="4"/>
  <c r="S140" i="4"/>
  <c r="J137" i="4"/>
  <c r="K137" i="4" s="1"/>
  <c r="R144" i="4"/>
  <c r="AA7" i="7" l="1"/>
  <c r="Z12" i="7"/>
  <c r="P8" i="7"/>
  <c r="H8" i="7" s="1"/>
  <c r="U140" i="4"/>
  <c r="V140" i="4" s="1"/>
  <c r="H138" i="4"/>
  <c r="F141" i="4"/>
  <c r="R8" i="7" s="1"/>
  <c r="J8" i="7" s="1"/>
  <c r="P145" i="4"/>
  <c r="X12" i="7" l="1"/>
  <c r="Y7" i="7"/>
  <c r="G141" i="4"/>
  <c r="E142" i="4" s="1"/>
  <c r="P9" i="7" s="1"/>
  <c r="H9" i="7" s="1"/>
  <c r="Q146" i="4"/>
  <c r="Z13" i="7" s="1"/>
  <c r="S141" i="4"/>
  <c r="AA8" i="7" s="1"/>
  <c r="J138" i="4"/>
  <c r="K138" i="4" s="1"/>
  <c r="R145" i="4"/>
  <c r="U141" i="4" l="1"/>
  <c r="V141" i="4" s="1"/>
  <c r="Y8" i="7" s="1"/>
  <c r="F142" i="4"/>
  <c r="H139" i="4"/>
  <c r="S6" i="7" s="1"/>
  <c r="K6" i="7" s="1"/>
  <c r="P146" i="4"/>
  <c r="X13" i="7" s="1"/>
  <c r="R9" i="7" l="1"/>
  <c r="J9" i="7" s="1"/>
  <c r="Q147" i="4"/>
  <c r="G142" i="4"/>
  <c r="E143" i="4" s="1"/>
  <c r="S142" i="4"/>
  <c r="J139" i="4"/>
  <c r="K139" i="4" s="1"/>
  <c r="Q6" i="7" s="1"/>
  <c r="I6" i="7" s="1"/>
  <c r="R146" i="4"/>
  <c r="AA9" i="7" l="1"/>
  <c r="Z14" i="7"/>
  <c r="P10" i="7"/>
  <c r="H10" i="7" s="1"/>
  <c r="U142" i="4"/>
  <c r="V142" i="4" s="1"/>
  <c r="Y9" i="7" s="1"/>
  <c r="F143" i="4"/>
  <c r="R10" i="7" s="1"/>
  <c r="J10" i="7" s="1"/>
  <c r="H140" i="4"/>
  <c r="P147" i="4"/>
  <c r="X14" i="7" l="1"/>
  <c r="S7" i="7"/>
  <c r="K7" i="7" s="1"/>
  <c r="G143" i="4"/>
  <c r="E144" i="4" s="1"/>
  <c r="P11" i="7" s="1"/>
  <c r="H11" i="7" s="1"/>
  <c r="S143" i="4"/>
  <c r="AA10" i="7" s="1"/>
  <c r="Q148" i="4"/>
  <c r="Z15" i="7" s="1"/>
  <c r="J140" i="4"/>
  <c r="K140" i="4" s="1"/>
  <c r="R147" i="4"/>
  <c r="Q7" i="7" l="1"/>
  <c r="I7" i="7" s="1"/>
  <c r="F144" i="4"/>
  <c r="U143" i="4"/>
  <c r="V143" i="4" s="1"/>
  <c r="Y10" i="7" s="1"/>
  <c r="H141" i="4"/>
  <c r="S8" i="7" s="1"/>
  <c r="K8" i="7" s="1"/>
  <c r="P148" i="4"/>
  <c r="X15" i="7" s="1"/>
  <c r="R11" i="7" l="1"/>
  <c r="J11" i="7" s="1"/>
  <c r="G144" i="4"/>
  <c r="E145" i="4" s="1"/>
  <c r="Q149" i="4"/>
  <c r="S144" i="4"/>
  <c r="J141" i="4"/>
  <c r="K141" i="4" s="1"/>
  <c r="R148" i="4"/>
  <c r="P12" i="7" l="1"/>
  <c r="H12" i="7" s="1"/>
  <c r="AA11" i="7"/>
  <c r="Z16" i="7"/>
  <c r="Q8" i="7"/>
  <c r="I8" i="7" s="1"/>
  <c r="H142" i="4"/>
  <c r="U144" i="4"/>
  <c r="V144" i="4" s="1"/>
  <c r="F145" i="4"/>
  <c r="R12" i="7" s="1"/>
  <c r="J12" i="7" s="1"/>
  <c r="P149" i="4"/>
  <c r="Y11" i="7" l="1"/>
  <c r="X16" i="7"/>
  <c r="S9" i="7"/>
  <c r="K9" i="7" s="1"/>
  <c r="G145" i="4"/>
  <c r="E146" i="4" s="1"/>
  <c r="P13" i="7" s="1"/>
  <c r="H13" i="7" s="1"/>
  <c r="Q150" i="4"/>
  <c r="Z17" i="7" s="1"/>
  <c r="S145" i="4"/>
  <c r="AA12" i="7" s="1"/>
  <c r="J142" i="4"/>
  <c r="K142" i="4" s="1"/>
  <c r="R149" i="4"/>
  <c r="Q9" i="7" l="1"/>
  <c r="I9" i="7" s="1"/>
  <c r="U145" i="4"/>
  <c r="V145" i="4" s="1"/>
  <c r="H143" i="4"/>
  <c r="F146" i="4"/>
  <c r="P150" i="4"/>
  <c r="X17" i="7" s="1"/>
  <c r="R13" i="7" l="1"/>
  <c r="J13" i="7" s="1"/>
  <c r="Y12" i="7"/>
  <c r="S10" i="7"/>
  <c r="K10" i="7" s="1"/>
  <c r="Q151" i="4"/>
  <c r="G146" i="4"/>
  <c r="E147" i="4" s="1"/>
  <c r="S146" i="4"/>
  <c r="J143" i="4"/>
  <c r="K143" i="4" s="1"/>
  <c r="R150" i="4"/>
  <c r="Z18" i="7" l="1"/>
  <c r="Q10" i="7"/>
  <c r="I10" i="7" s="1"/>
  <c r="AA13" i="7"/>
  <c r="P14" i="7"/>
  <c r="H14" i="7" s="1"/>
  <c r="U146" i="4"/>
  <c r="V146" i="4" s="1"/>
  <c r="F147" i="4"/>
  <c r="R14" i="7" s="1"/>
  <c r="J14" i="7" s="1"/>
  <c r="H144" i="4"/>
  <c r="P151" i="4"/>
  <c r="X18" i="7" l="1"/>
  <c r="S11" i="7"/>
  <c r="K11" i="7" s="1"/>
  <c r="Y13" i="7"/>
  <c r="G147" i="4"/>
  <c r="E148" i="4" s="1"/>
  <c r="P15" i="7" s="1"/>
  <c r="H15" i="7" s="1"/>
  <c r="Q152" i="4"/>
  <c r="Z19" i="7" s="1"/>
  <c r="S147" i="4"/>
  <c r="AA14" i="7" s="1"/>
  <c r="J144" i="4"/>
  <c r="K144" i="4" s="1"/>
  <c r="R151" i="4"/>
  <c r="Q11" i="7" l="1"/>
  <c r="I11" i="7" s="1"/>
  <c r="U147" i="4"/>
  <c r="V147" i="4" s="1"/>
  <c r="H145" i="4"/>
  <c r="S12" i="7" s="1"/>
  <c r="K12" i="7" s="1"/>
  <c r="F148" i="4"/>
  <c r="P152" i="4"/>
  <c r="X19" i="7" s="1"/>
  <c r="R15" i="7" l="1"/>
  <c r="J15" i="7" s="1"/>
  <c r="Y14" i="7"/>
  <c r="Q153" i="4"/>
  <c r="S148" i="4"/>
  <c r="AA15" i="7" s="1"/>
  <c r="G148" i="4"/>
  <c r="E149" i="4" s="1"/>
  <c r="J145" i="4"/>
  <c r="K145" i="4" s="1"/>
  <c r="Q12" i="7" s="1"/>
  <c r="I12" i="7" s="1"/>
  <c r="R152" i="4"/>
  <c r="Z20" i="7" l="1"/>
  <c r="P16" i="7"/>
  <c r="H16" i="7" s="1"/>
  <c r="U148" i="4"/>
  <c r="V148" i="4" s="1"/>
  <c r="Y15" i="7" s="1"/>
  <c r="F149" i="4"/>
  <c r="R16" i="7" s="1"/>
  <c r="J16" i="7" s="1"/>
  <c r="H146" i="4"/>
  <c r="P153" i="4"/>
  <c r="X20" i="7" l="1"/>
  <c r="S13" i="7"/>
  <c r="K13" i="7" s="1"/>
  <c r="G149" i="4"/>
  <c r="E150" i="4" s="1"/>
  <c r="P17" i="7" s="1"/>
  <c r="H17" i="7" s="1"/>
  <c r="Q154" i="4"/>
  <c r="Z21" i="7" s="1"/>
  <c r="S149" i="4"/>
  <c r="AA16" i="7" s="1"/>
  <c r="J146" i="4"/>
  <c r="K146" i="4" s="1"/>
  <c r="R153" i="4"/>
  <c r="P154" i="4" s="1"/>
  <c r="X21" i="7" s="1"/>
  <c r="Q13" i="7" l="1"/>
  <c r="I13" i="7" s="1"/>
  <c r="U149" i="4"/>
  <c r="V149" i="4" s="1"/>
  <c r="Y16" i="7" s="1"/>
  <c r="F150" i="4"/>
  <c r="H147" i="4"/>
  <c r="S14" i="7" s="1"/>
  <c r="K14" i="7" s="1"/>
  <c r="R154" i="4"/>
  <c r="R17" i="7" l="1"/>
  <c r="J17" i="7" s="1"/>
  <c r="G150" i="4"/>
  <c r="E151" i="4" s="1"/>
  <c r="Q155" i="4"/>
  <c r="S150" i="4"/>
  <c r="J147" i="4"/>
  <c r="K147" i="4" s="1"/>
  <c r="P155" i="4"/>
  <c r="Q14" i="7" l="1"/>
  <c r="I14" i="7" s="1"/>
  <c r="AA17" i="7"/>
  <c r="Z22" i="7"/>
  <c r="X22" i="7"/>
  <c r="P18" i="7"/>
  <c r="H18" i="7" s="1"/>
  <c r="U150" i="4"/>
  <c r="V150" i="4" s="1"/>
  <c r="Y17" i="7" s="1"/>
  <c r="H148" i="4"/>
  <c r="F151" i="4"/>
  <c r="R18" i="7" s="1"/>
  <c r="J18" i="7" s="1"/>
  <c r="R155" i="4"/>
  <c r="S15" i="7" l="1"/>
  <c r="K15" i="7" s="1"/>
  <c r="Q156" i="4"/>
  <c r="Z23" i="7" s="1"/>
  <c r="G151" i="4"/>
  <c r="E152" i="4" s="1"/>
  <c r="P19" i="7" s="1"/>
  <c r="H19" i="7" s="1"/>
  <c r="S151" i="4"/>
  <c r="AA18" i="7" s="1"/>
  <c r="J148" i="4"/>
  <c r="K148" i="4" s="1"/>
  <c r="P156" i="4"/>
  <c r="X23" i="7" s="1"/>
  <c r="Q15" i="7" l="1"/>
  <c r="I15" i="7" s="1"/>
  <c r="U151" i="4"/>
  <c r="V151" i="4" s="1"/>
  <c r="Y18" i="7" s="1"/>
  <c r="H149" i="4"/>
  <c r="S16" i="7" s="1"/>
  <c r="K16" i="7" s="1"/>
  <c r="F152" i="4"/>
  <c r="R156" i="4"/>
  <c r="R19" i="7" l="1"/>
  <c r="J19" i="7" s="1"/>
  <c r="G152" i="4"/>
  <c r="E153" i="4" s="1"/>
  <c r="S152" i="4"/>
  <c r="Q157" i="4"/>
  <c r="J149" i="4"/>
  <c r="K149" i="4" s="1"/>
  <c r="Q16" i="7" s="1"/>
  <c r="I16" i="7" s="1"/>
  <c r="P157" i="4"/>
  <c r="Z24" i="7" l="1"/>
  <c r="AA19" i="7"/>
  <c r="X24" i="7"/>
  <c r="P20" i="7"/>
  <c r="H20" i="7" s="1"/>
  <c r="U152" i="4"/>
  <c r="V152" i="4" s="1"/>
  <c r="F153" i="4"/>
  <c r="R20" i="7" s="1"/>
  <c r="J20" i="7" s="1"/>
  <c r="H150" i="4"/>
  <c r="R157" i="4"/>
  <c r="S17" i="7" l="1"/>
  <c r="K17" i="7" s="1"/>
  <c r="Y19" i="7"/>
  <c r="G153" i="4"/>
  <c r="E154" i="4" s="1"/>
  <c r="P21" i="7" s="1"/>
  <c r="H21" i="7" s="1"/>
  <c r="Q158" i="4"/>
  <c r="Z25" i="7" s="1"/>
  <c r="S153" i="4"/>
  <c r="AA20" i="7" s="1"/>
  <c r="J150" i="4"/>
  <c r="K150" i="4" s="1"/>
  <c r="Q17" i="7" s="1"/>
  <c r="I17" i="7" s="1"/>
  <c r="P158" i="4"/>
  <c r="X25" i="7" s="1"/>
  <c r="U153" i="4" l="1"/>
  <c r="V153" i="4" s="1"/>
  <c r="Y20" i="7" s="1"/>
  <c r="H151" i="4"/>
  <c r="F154" i="4"/>
  <c r="R158" i="4"/>
  <c r="R21" i="7" l="1"/>
  <c r="J21" i="7" s="1"/>
  <c r="S18" i="7"/>
  <c r="K18" i="7" s="1"/>
  <c r="S154" i="4"/>
  <c r="G154" i="4"/>
  <c r="E155" i="4" s="1"/>
  <c r="Q159" i="4"/>
  <c r="J151" i="4"/>
  <c r="K151" i="4" s="1"/>
  <c r="P159" i="4"/>
  <c r="P22" i="7" l="1"/>
  <c r="H22" i="7" s="1"/>
  <c r="AA21" i="7"/>
  <c r="Q18" i="7"/>
  <c r="I18" i="7" s="1"/>
  <c r="U154" i="4"/>
  <c r="V154" i="4" s="1"/>
  <c r="F155" i="4"/>
  <c r="R22" i="7" s="1"/>
  <c r="J22" i="7" s="1"/>
  <c r="H152" i="4"/>
  <c r="R159" i="4"/>
  <c r="Y21" i="7" l="1"/>
  <c r="S19" i="7"/>
  <c r="K19" i="7" s="1"/>
  <c r="Q160" i="4"/>
  <c r="S155" i="4"/>
  <c r="G155" i="4"/>
  <c r="E156" i="4" s="1"/>
  <c r="P23" i="7" s="1"/>
  <c r="H23" i="7" s="1"/>
  <c r="J152" i="4"/>
  <c r="K152" i="4" s="1"/>
  <c r="P160" i="4"/>
  <c r="AA22" i="7" l="1"/>
  <c r="Q19" i="7"/>
  <c r="I19" i="7" s="1"/>
  <c r="U155" i="4"/>
  <c r="V155" i="4" s="1"/>
  <c r="F156" i="4"/>
  <c r="H153" i="4"/>
  <c r="S20" i="7" s="1"/>
  <c r="K20" i="7" s="1"/>
  <c r="R160" i="4"/>
  <c r="R23" i="7" l="1"/>
  <c r="J23" i="7" s="1"/>
  <c r="Y22" i="7"/>
  <c r="Q161" i="4"/>
  <c r="S156" i="4"/>
  <c r="G156" i="4"/>
  <c r="E157" i="4" s="1"/>
  <c r="J153" i="4"/>
  <c r="K153" i="4" s="1"/>
  <c r="Q20" i="7" s="1"/>
  <c r="I20" i="7" s="1"/>
  <c r="P161" i="4"/>
  <c r="P24" i="7" l="1"/>
  <c r="H24" i="7" s="1"/>
  <c r="AA23" i="7"/>
  <c r="U156" i="4"/>
  <c r="V156" i="4" s="1"/>
  <c r="F157" i="4"/>
  <c r="R24" i="7" s="1"/>
  <c r="J24" i="7" s="1"/>
  <c r="H154" i="4"/>
  <c r="R161" i="4"/>
  <c r="S21" i="7" l="1"/>
  <c r="K21" i="7" s="1"/>
  <c r="Y23" i="7"/>
  <c r="G157" i="4"/>
  <c r="E158" i="4" s="1"/>
  <c r="P25" i="7" s="1"/>
  <c r="H25" i="7" s="1"/>
  <c r="E30" i="7" s="1"/>
  <c r="Q162" i="4"/>
  <c r="S157" i="4"/>
  <c r="AA24" i="7" s="1"/>
  <c r="J154" i="4"/>
  <c r="K154" i="4" s="1"/>
  <c r="P162" i="4"/>
  <c r="Q21" i="7" l="1"/>
  <c r="I21" i="7" s="1"/>
  <c r="U157" i="4"/>
  <c r="V157" i="4" s="1"/>
  <c r="S158" i="4" s="1"/>
  <c r="U158" i="4" s="1"/>
  <c r="V158" i="4" s="1"/>
  <c r="Q164" i="4" s="1"/>
  <c r="H155" i="4"/>
  <c r="F158" i="4"/>
  <c r="R162" i="4"/>
  <c r="G158" i="4" l="1"/>
  <c r="E159" i="4" s="1"/>
  <c r="R25" i="7"/>
  <c r="J25" i="7" s="1"/>
  <c r="F35" i="7" s="1"/>
  <c r="E35" i="7" s="1"/>
  <c r="AA25" i="7"/>
  <c r="Y25" i="7"/>
  <c r="Y24" i="7"/>
  <c r="J155" i="4"/>
  <c r="K155" i="4" s="1"/>
  <c r="Q22" i="7" s="1"/>
  <c r="I22" i="7" s="1"/>
  <c r="S22" i="7"/>
  <c r="K22" i="7" s="1"/>
  <c r="Q163" i="4"/>
  <c r="S159" i="4"/>
  <c r="U159" i="4" s="1"/>
  <c r="V159" i="4" s="1"/>
  <c r="Q165" i="4" s="1"/>
  <c r="P163" i="4"/>
  <c r="F159" i="4" l="1"/>
  <c r="G159" i="4" s="1"/>
  <c r="E160" i="4" s="1"/>
  <c r="H156" i="4"/>
  <c r="S160" i="4"/>
  <c r="U160" i="4" s="1"/>
  <c r="V160" i="4" s="1"/>
  <c r="R163" i="4"/>
  <c r="J156" i="4" l="1"/>
  <c r="K156" i="4" s="1"/>
  <c r="S23" i="7"/>
  <c r="K23" i="7" s="1"/>
  <c r="Q166" i="4"/>
  <c r="S161" i="4"/>
  <c r="U161" i="4" s="1"/>
  <c r="V161" i="4" s="1"/>
  <c r="Q167" i="4" s="1"/>
  <c r="P164" i="4"/>
  <c r="Q23" i="7" l="1"/>
  <c r="I23" i="7" s="1"/>
  <c r="H157" i="4"/>
  <c r="F160" i="4"/>
  <c r="G160" i="4" s="1"/>
  <c r="E161" i="4" s="1"/>
  <c r="S162" i="4"/>
  <c r="U162" i="4" s="1"/>
  <c r="V162" i="4" s="1"/>
  <c r="Q168" i="4" s="1"/>
  <c r="R164" i="4"/>
  <c r="J157" i="4" l="1"/>
  <c r="K157" i="4" s="1"/>
  <c r="S24" i="7"/>
  <c r="K24" i="7" s="1"/>
  <c r="S163" i="4"/>
  <c r="U163" i="4" s="1"/>
  <c r="V163" i="4" s="1"/>
  <c r="P165" i="4"/>
  <c r="F161" i="4" l="1"/>
  <c r="G161" i="4" s="1"/>
  <c r="E162" i="4" s="1"/>
  <c r="Q24" i="7"/>
  <c r="I24" i="7" s="1"/>
  <c r="H158" i="4"/>
  <c r="Q169" i="4"/>
  <c r="S164" i="4"/>
  <c r="U164" i="4" s="1"/>
  <c r="V164" i="4" s="1"/>
  <c r="Q170" i="4" s="1"/>
  <c r="R165" i="4"/>
  <c r="J158" i="4" l="1"/>
  <c r="K158" i="4" s="1"/>
  <c r="S25" i="7"/>
  <c r="K25" i="7" s="1"/>
  <c r="E31" i="7" s="1"/>
  <c r="S165" i="4"/>
  <c r="U165" i="4" s="1"/>
  <c r="V165" i="4" s="1"/>
  <c r="Q171" i="4" s="1"/>
  <c r="P166" i="4"/>
  <c r="F162" i="4" l="1"/>
  <c r="G162" i="4" s="1"/>
  <c r="E163" i="4" s="1"/>
  <c r="Q25" i="7"/>
  <c r="I25" i="7" s="1"/>
  <c r="F33" i="7" s="1"/>
  <c r="E33" i="7" s="1"/>
  <c r="H159" i="4"/>
  <c r="J159" i="4" s="1"/>
  <c r="K159" i="4" s="1"/>
  <c r="S166" i="4"/>
  <c r="R166" i="4"/>
  <c r="H160" i="4" l="1"/>
  <c r="J160" i="4" s="1"/>
  <c r="K160" i="4" s="1"/>
  <c r="F163" i="4"/>
  <c r="G163" i="4" s="1"/>
  <c r="E164" i="4" s="1"/>
  <c r="U166" i="4"/>
  <c r="V166" i="4" s="1"/>
  <c r="Q172" i="4" s="1"/>
  <c r="P167" i="4"/>
  <c r="H161" i="4" l="1"/>
  <c r="J161" i="4" s="1"/>
  <c r="K161" i="4" s="1"/>
  <c r="F164" i="4"/>
  <c r="G164" i="4" s="1"/>
  <c r="E165" i="4" s="1"/>
  <c r="S167" i="4"/>
  <c r="R167" i="4"/>
  <c r="F165" i="4" l="1"/>
  <c r="G165" i="4" s="1"/>
  <c r="E166" i="4" s="1"/>
  <c r="H162" i="4"/>
  <c r="J162" i="4" s="1"/>
  <c r="K162" i="4" s="1"/>
  <c r="U167" i="4"/>
  <c r="V167" i="4" s="1"/>
  <c r="Q173" i="4" s="1"/>
  <c r="P168" i="4"/>
  <c r="H163" i="4" l="1"/>
  <c r="J163" i="4" s="1"/>
  <c r="K163" i="4" s="1"/>
  <c r="F166" i="4"/>
  <c r="G166" i="4" s="1"/>
  <c r="E167" i="4" s="1"/>
  <c r="S168" i="4"/>
  <c r="R168" i="4"/>
  <c r="F167" i="4" l="1"/>
  <c r="G167" i="4" s="1"/>
  <c r="E168" i="4" s="1"/>
  <c r="H164" i="4"/>
  <c r="J164" i="4" s="1"/>
  <c r="K164" i="4" s="1"/>
  <c r="U168" i="4"/>
  <c r="V168" i="4" s="1"/>
  <c r="Q174" i="4" s="1"/>
  <c r="P169" i="4"/>
  <c r="F168" i="4" l="1"/>
  <c r="G168" i="4" s="1"/>
  <c r="E169" i="4" s="1"/>
  <c r="H165" i="4"/>
  <c r="J165" i="4" s="1"/>
  <c r="K165" i="4" s="1"/>
  <c r="H166" i="4" s="1"/>
  <c r="J166" i="4" s="1"/>
  <c r="K166" i="4" s="1"/>
  <c r="S169" i="4"/>
  <c r="R169" i="4"/>
  <c r="F170" i="4" l="1"/>
  <c r="F169" i="4"/>
  <c r="G169" i="4" s="1"/>
  <c r="E170" i="4" s="1"/>
  <c r="H167" i="4"/>
  <c r="J167" i="4" s="1"/>
  <c r="K167" i="4" s="1"/>
  <c r="U169" i="4"/>
  <c r="V169" i="4" s="1"/>
  <c r="Q175" i="4" s="1"/>
  <c r="P170" i="4"/>
  <c r="H168" i="4" l="1"/>
  <c r="J168" i="4" s="1"/>
  <c r="K168" i="4" s="1"/>
  <c r="F171" i="4"/>
  <c r="G170" i="4"/>
  <c r="E171" i="4" s="1"/>
  <c r="S170" i="4"/>
  <c r="R170" i="4"/>
  <c r="G171" i="4" l="1"/>
  <c r="E172" i="4" s="1"/>
  <c r="F172" i="4"/>
  <c r="H169" i="4"/>
  <c r="J169" i="4" s="1"/>
  <c r="K169" i="4" s="1"/>
  <c r="U170" i="4"/>
  <c r="V170" i="4" s="1"/>
  <c r="Q176" i="4" s="1"/>
  <c r="P171" i="4"/>
  <c r="G172" i="4" l="1"/>
  <c r="E173" i="4" s="1"/>
  <c r="F173" i="4"/>
  <c r="H170" i="4"/>
  <c r="J170" i="4" s="1"/>
  <c r="K170" i="4" s="1"/>
  <c r="S171" i="4"/>
  <c r="R171" i="4"/>
  <c r="G173" i="4" l="1"/>
  <c r="E174" i="4" s="1"/>
  <c r="F174" i="4"/>
  <c r="H171" i="4"/>
  <c r="J171" i="4" s="1"/>
  <c r="K171" i="4" s="1"/>
  <c r="F175" i="4" s="1"/>
  <c r="U171" i="4"/>
  <c r="V171" i="4" s="1"/>
  <c r="Q177" i="4" s="1"/>
  <c r="P172" i="4"/>
  <c r="G174" i="4" l="1"/>
  <c r="E175" i="4" s="1"/>
  <c r="G175" i="4" s="1"/>
  <c r="E176" i="4" s="1"/>
  <c r="H172" i="4"/>
  <c r="J172" i="4" s="1"/>
  <c r="K172" i="4" s="1"/>
  <c r="H173" i="4" s="1"/>
  <c r="J173" i="4" s="1"/>
  <c r="K173" i="4" s="1"/>
  <c r="S172" i="4"/>
  <c r="R172" i="4"/>
  <c r="H174" i="4" l="1"/>
  <c r="J174" i="4" s="1"/>
  <c r="K174" i="4" s="1"/>
  <c r="F178" i="4" s="1"/>
  <c r="F177" i="4"/>
  <c r="F176" i="4"/>
  <c r="G176" i="4" s="1"/>
  <c r="U172" i="4"/>
  <c r="V172" i="4" s="1"/>
  <c r="Q178" i="4" s="1"/>
  <c r="P173" i="4"/>
  <c r="H175" i="4" l="1"/>
  <c r="J175" i="4" s="1"/>
  <c r="K175" i="4" s="1"/>
  <c r="F179" i="4" s="1"/>
  <c r="E177" i="4"/>
  <c r="G177" i="4" s="1"/>
  <c r="E178" i="4" s="1"/>
  <c r="G178" i="4" s="1"/>
  <c r="E179" i="4" s="1"/>
  <c r="S173" i="4"/>
  <c r="R173" i="4"/>
  <c r="G179" i="4" l="1"/>
  <c r="E180" i="4" s="1"/>
  <c r="H176" i="4"/>
  <c r="J176" i="4" s="1"/>
  <c r="K176" i="4" s="1"/>
  <c r="F180" i="4" s="1"/>
  <c r="G180" i="4" s="1"/>
  <c r="E181" i="4" s="1"/>
  <c r="U173" i="4"/>
  <c r="V173" i="4" s="1"/>
  <c r="Q179" i="4" s="1"/>
  <c r="P174" i="4"/>
  <c r="H177" i="4" l="1"/>
  <c r="J177" i="4" s="1"/>
  <c r="K177" i="4" s="1"/>
  <c r="F181" i="4" s="1"/>
  <c r="G181" i="4" s="1"/>
  <c r="E182" i="4" s="1"/>
  <c r="S174" i="4"/>
  <c r="R174" i="4"/>
  <c r="H178" i="4" l="1"/>
  <c r="J178" i="4" s="1"/>
  <c r="K178" i="4" s="1"/>
  <c r="H179" i="4" s="1"/>
  <c r="U174" i="4"/>
  <c r="V174" i="4" s="1"/>
  <c r="Q180" i="4" s="1"/>
  <c r="P175" i="4"/>
  <c r="F182" i="4" l="1"/>
  <c r="G182" i="4" s="1"/>
  <c r="E183" i="4" s="1"/>
  <c r="J179" i="4"/>
  <c r="K179" i="4" s="1"/>
  <c r="S175" i="4"/>
  <c r="R175" i="4"/>
  <c r="F183" i="4" l="1"/>
  <c r="H180" i="4"/>
  <c r="U175" i="4"/>
  <c r="V175" i="4" s="1"/>
  <c r="Q181" i="4" s="1"/>
  <c r="P176" i="4"/>
  <c r="G183" i="4" l="1"/>
  <c r="E184" i="4" s="1"/>
  <c r="J180" i="4"/>
  <c r="K180" i="4" s="1"/>
  <c r="S176" i="4"/>
  <c r="R176" i="4"/>
  <c r="H181" i="4" l="1"/>
  <c r="F184" i="4"/>
  <c r="U176" i="4"/>
  <c r="V176" i="4" s="1"/>
  <c r="Q182" i="4" s="1"/>
  <c r="P177" i="4"/>
  <c r="G184" i="4" l="1"/>
  <c r="E185" i="4" s="1"/>
  <c r="J181" i="4"/>
  <c r="K181" i="4" s="1"/>
  <c r="S177" i="4"/>
  <c r="R177" i="4"/>
  <c r="H182" i="4" l="1"/>
  <c r="F185" i="4"/>
  <c r="U177" i="4"/>
  <c r="V177" i="4" s="1"/>
  <c r="Q183" i="4" s="1"/>
  <c r="P178" i="4"/>
  <c r="G185" i="4" l="1"/>
  <c r="E186" i="4" s="1"/>
  <c r="J182" i="4"/>
  <c r="K182" i="4" s="1"/>
  <c r="S178" i="4"/>
  <c r="R178" i="4"/>
  <c r="H183" i="4" l="1"/>
  <c r="F186" i="4"/>
  <c r="U178" i="4"/>
  <c r="V178" i="4" s="1"/>
  <c r="Q184" i="4" s="1"/>
  <c r="P179" i="4"/>
  <c r="G186" i="4" l="1"/>
  <c r="E187" i="4" s="1"/>
  <c r="J183" i="4"/>
  <c r="K183" i="4" s="1"/>
  <c r="S179" i="4"/>
  <c r="R179" i="4"/>
  <c r="H184" i="4" l="1"/>
  <c r="F187" i="4"/>
  <c r="U179" i="4"/>
  <c r="V179" i="4" s="1"/>
  <c r="Q185" i="4" s="1"/>
  <c r="P180" i="4"/>
  <c r="G187" i="4" l="1"/>
  <c r="E188" i="4" s="1"/>
  <c r="J184" i="4"/>
  <c r="K184" i="4" s="1"/>
  <c r="S180" i="4"/>
  <c r="R180" i="4"/>
  <c r="H185" i="4" l="1"/>
  <c r="F188" i="4"/>
  <c r="U180" i="4"/>
  <c r="V180" i="4" s="1"/>
  <c r="Q186" i="4" s="1"/>
  <c r="P181" i="4"/>
  <c r="G188" i="4" l="1"/>
  <c r="E189" i="4" s="1"/>
  <c r="J185" i="4"/>
  <c r="K185" i="4" s="1"/>
  <c r="S181" i="4"/>
  <c r="R181" i="4"/>
  <c r="H186" i="4" l="1"/>
  <c r="F189" i="4"/>
  <c r="U181" i="4"/>
  <c r="V181" i="4" s="1"/>
  <c r="Q187" i="4" s="1"/>
  <c r="P182" i="4"/>
  <c r="G189" i="4" l="1"/>
  <c r="E190" i="4" s="1"/>
  <c r="J186" i="4"/>
  <c r="K186" i="4" s="1"/>
  <c r="S182" i="4"/>
  <c r="R182" i="4"/>
  <c r="H187" i="4" l="1"/>
  <c r="F190" i="4"/>
  <c r="U182" i="4"/>
  <c r="V182" i="4" s="1"/>
  <c r="Q188" i="4" s="1"/>
  <c r="P183" i="4"/>
  <c r="G190" i="4" l="1"/>
  <c r="E191" i="4" s="1"/>
  <c r="J187" i="4"/>
  <c r="K187" i="4" s="1"/>
  <c r="S183" i="4"/>
  <c r="R183" i="4"/>
  <c r="F191" i="4" l="1"/>
  <c r="H188" i="4"/>
  <c r="U183" i="4"/>
  <c r="V183" i="4" s="1"/>
  <c r="Q189" i="4" s="1"/>
  <c r="P184" i="4"/>
  <c r="G191" i="4" l="1"/>
  <c r="E192" i="4" s="1"/>
  <c r="J188" i="4"/>
  <c r="K188" i="4" s="1"/>
  <c r="S184" i="4"/>
  <c r="R184" i="4"/>
  <c r="H189" i="4" l="1"/>
  <c r="F192" i="4"/>
  <c r="U184" i="4"/>
  <c r="V184" i="4" s="1"/>
  <c r="Q190" i="4" s="1"/>
  <c r="P185" i="4"/>
  <c r="G192" i="4" l="1"/>
  <c r="E193" i="4" s="1"/>
  <c r="J189" i="4"/>
  <c r="K189" i="4" s="1"/>
  <c r="S185" i="4"/>
  <c r="R185" i="4"/>
  <c r="F193" i="4" l="1"/>
  <c r="H190" i="4"/>
  <c r="U185" i="4"/>
  <c r="V185" i="4" s="1"/>
  <c r="Q191" i="4" s="1"/>
  <c r="P186" i="4"/>
  <c r="G193" i="4" l="1"/>
  <c r="E194" i="4" s="1"/>
  <c r="J190" i="4"/>
  <c r="K190" i="4" s="1"/>
  <c r="S186" i="4"/>
  <c r="R186" i="4"/>
  <c r="F194" i="4" l="1"/>
  <c r="H191" i="4"/>
  <c r="U186" i="4"/>
  <c r="V186" i="4" s="1"/>
  <c r="Q192" i="4" s="1"/>
  <c r="P187" i="4"/>
  <c r="G194" i="4" l="1"/>
  <c r="E195" i="4" s="1"/>
  <c r="J191" i="4"/>
  <c r="K191" i="4" s="1"/>
  <c r="S187" i="4"/>
  <c r="R187" i="4"/>
  <c r="F195" i="4" l="1"/>
  <c r="H192" i="4"/>
  <c r="U187" i="4"/>
  <c r="V187" i="4" s="1"/>
  <c r="Q193" i="4" s="1"/>
  <c r="P188" i="4"/>
  <c r="G195" i="4" l="1"/>
  <c r="E196" i="4" s="1"/>
  <c r="J192" i="4"/>
  <c r="K192" i="4" s="1"/>
  <c r="S188" i="4"/>
  <c r="R188" i="4"/>
  <c r="H193" i="4" l="1"/>
  <c r="F196" i="4"/>
  <c r="U188" i="4"/>
  <c r="V188" i="4" s="1"/>
  <c r="Q194" i="4" s="1"/>
  <c r="P189" i="4"/>
  <c r="G196" i="4" l="1"/>
  <c r="E197" i="4" s="1"/>
  <c r="J193" i="4"/>
  <c r="K193" i="4" s="1"/>
  <c r="S189" i="4"/>
  <c r="R189" i="4"/>
  <c r="F197" i="4" l="1"/>
  <c r="H194" i="4"/>
  <c r="U189" i="4"/>
  <c r="V189" i="4" s="1"/>
  <c r="Q195" i="4" s="1"/>
  <c r="P190" i="4"/>
  <c r="G197" i="4" l="1"/>
  <c r="E198" i="4" s="1"/>
  <c r="J194" i="4"/>
  <c r="K194" i="4" s="1"/>
  <c r="S190" i="4"/>
  <c r="R190" i="4"/>
  <c r="F198" i="4" l="1"/>
  <c r="H195" i="4"/>
  <c r="U190" i="4"/>
  <c r="V190" i="4" s="1"/>
  <c r="Q196" i="4" s="1"/>
  <c r="P191" i="4"/>
  <c r="G198" i="4" l="1"/>
  <c r="E199" i="4" s="1"/>
  <c r="J195" i="4"/>
  <c r="K195" i="4" s="1"/>
  <c r="S191" i="4"/>
  <c r="R191" i="4"/>
  <c r="H196" i="4" l="1"/>
  <c r="F199" i="4"/>
  <c r="U191" i="4"/>
  <c r="V191" i="4" s="1"/>
  <c r="Q197" i="4" s="1"/>
  <c r="P192" i="4"/>
  <c r="G199" i="4" l="1"/>
  <c r="E200" i="4" s="1"/>
  <c r="J196" i="4"/>
  <c r="K196" i="4" s="1"/>
  <c r="S192" i="4"/>
  <c r="R192" i="4"/>
  <c r="F200" i="4" l="1"/>
  <c r="H197" i="4"/>
  <c r="U192" i="4"/>
  <c r="V192" i="4" s="1"/>
  <c r="Q198" i="4" s="1"/>
  <c r="P193" i="4"/>
  <c r="G200" i="4" l="1"/>
  <c r="E201" i="4" s="1"/>
  <c r="J197" i="4"/>
  <c r="K197" i="4" s="1"/>
  <c r="S193" i="4"/>
  <c r="R193" i="4"/>
  <c r="F201" i="4" l="1"/>
  <c r="H198" i="4"/>
  <c r="U193" i="4"/>
  <c r="V193" i="4" s="1"/>
  <c r="Q199" i="4" s="1"/>
  <c r="P194" i="4"/>
  <c r="G201" i="4" l="1"/>
  <c r="E202" i="4" s="1"/>
  <c r="J198" i="4"/>
  <c r="K198" i="4" s="1"/>
  <c r="S194" i="4"/>
  <c r="R194" i="4"/>
  <c r="H199" i="4" l="1"/>
  <c r="F202" i="4"/>
  <c r="U194" i="4"/>
  <c r="V194" i="4" s="1"/>
  <c r="Q200" i="4" s="1"/>
  <c r="P195" i="4"/>
  <c r="G202" i="4" l="1"/>
  <c r="E203" i="4" s="1"/>
  <c r="J199" i="4"/>
  <c r="K199" i="4" s="1"/>
  <c r="S195" i="4"/>
  <c r="R195" i="4"/>
  <c r="H200" i="4" l="1"/>
  <c r="F203" i="4"/>
  <c r="U195" i="4"/>
  <c r="V195" i="4" s="1"/>
  <c r="Q201" i="4" s="1"/>
  <c r="P196" i="4"/>
  <c r="G203" i="4" l="1"/>
  <c r="E204" i="4" s="1"/>
  <c r="J200" i="4"/>
  <c r="K200" i="4" s="1"/>
  <c r="S196" i="4"/>
  <c r="R196" i="4"/>
  <c r="F204" i="4" l="1"/>
  <c r="H201" i="4"/>
  <c r="U196" i="4"/>
  <c r="V196" i="4" s="1"/>
  <c r="Q202" i="4" s="1"/>
  <c r="P197" i="4"/>
  <c r="G204" i="4" l="1"/>
  <c r="E205" i="4" s="1"/>
  <c r="J201" i="4"/>
  <c r="K201" i="4" s="1"/>
  <c r="S197" i="4"/>
  <c r="R197" i="4"/>
  <c r="F205" i="4" l="1"/>
  <c r="H202" i="4"/>
  <c r="U197" i="4"/>
  <c r="V197" i="4" s="1"/>
  <c r="Q203" i="4" s="1"/>
  <c r="P198" i="4"/>
  <c r="G205" i="4" l="1"/>
  <c r="E206" i="4" s="1"/>
  <c r="J202" i="4"/>
  <c r="K202" i="4" s="1"/>
  <c r="S198" i="4"/>
  <c r="R198" i="4"/>
  <c r="F206" i="4" l="1"/>
  <c r="H203" i="4"/>
  <c r="U198" i="4"/>
  <c r="V198" i="4" s="1"/>
  <c r="Q204" i="4" s="1"/>
  <c r="P199" i="4"/>
  <c r="G206" i="4" l="1"/>
  <c r="E207" i="4" s="1"/>
  <c r="J203" i="4"/>
  <c r="K203" i="4" s="1"/>
  <c r="S199" i="4"/>
  <c r="R199" i="4"/>
  <c r="H204" i="4" l="1"/>
  <c r="F207" i="4"/>
  <c r="U199" i="4"/>
  <c r="V199" i="4" s="1"/>
  <c r="Q205" i="4" s="1"/>
  <c r="P200" i="4"/>
  <c r="G207" i="4" l="1"/>
  <c r="E208" i="4" s="1"/>
  <c r="J204" i="4"/>
  <c r="K204" i="4" s="1"/>
  <c r="S200" i="4"/>
  <c r="R200" i="4"/>
  <c r="H205" i="4" l="1"/>
  <c r="F208" i="4"/>
  <c r="U200" i="4"/>
  <c r="V200" i="4" s="1"/>
  <c r="Q206" i="4" s="1"/>
  <c r="P201" i="4"/>
  <c r="G208" i="4" l="1"/>
  <c r="E209" i="4" s="1"/>
  <c r="J205" i="4"/>
  <c r="K205" i="4" s="1"/>
  <c r="S201" i="4"/>
  <c r="R201" i="4"/>
  <c r="H206" i="4" l="1"/>
  <c r="F209" i="4"/>
  <c r="U201" i="4"/>
  <c r="V201" i="4" s="1"/>
  <c r="Q207" i="4" s="1"/>
  <c r="P202" i="4"/>
  <c r="G209" i="4" l="1"/>
  <c r="E210" i="4" s="1"/>
  <c r="J206" i="4"/>
  <c r="K206" i="4" s="1"/>
  <c r="S202" i="4"/>
  <c r="R202" i="4"/>
  <c r="F210" i="4" l="1"/>
  <c r="H207" i="4"/>
  <c r="U202" i="4"/>
  <c r="V202" i="4" s="1"/>
  <c r="Q208" i="4" s="1"/>
  <c r="P203" i="4"/>
  <c r="G210" i="4" l="1"/>
  <c r="E211" i="4" s="1"/>
  <c r="J207" i="4"/>
  <c r="K207" i="4" s="1"/>
  <c r="S203" i="4"/>
  <c r="R203" i="4"/>
  <c r="H208" i="4" l="1"/>
  <c r="F211" i="4"/>
  <c r="U203" i="4"/>
  <c r="V203" i="4" s="1"/>
  <c r="Q209" i="4" s="1"/>
  <c r="P204" i="4"/>
  <c r="J208" i="4" l="1"/>
  <c r="K208" i="4" s="1"/>
  <c r="G211" i="4"/>
  <c r="E212" i="4" s="1"/>
  <c r="S204" i="4"/>
  <c r="R204" i="4"/>
  <c r="F212" i="4" l="1"/>
  <c r="H209" i="4"/>
  <c r="U204" i="4"/>
  <c r="V204" i="4" s="1"/>
  <c r="Q210" i="4" s="1"/>
  <c r="P205" i="4"/>
  <c r="G212" i="4" l="1"/>
  <c r="E213" i="4" s="1"/>
  <c r="J209" i="4"/>
  <c r="K209" i="4" s="1"/>
  <c r="S205" i="4"/>
  <c r="R205" i="4"/>
  <c r="F213" i="4" l="1"/>
  <c r="H210" i="4"/>
  <c r="U205" i="4"/>
  <c r="V205" i="4" s="1"/>
  <c r="Q211" i="4" s="1"/>
  <c r="P206" i="4"/>
  <c r="J210" i="4" l="1"/>
  <c r="K210" i="4" s="1"/>
  <c r="G213" i="4"/>
  <c r="E214" i="4" s="1"/>
  <c r="S206" i="4"/>
  <c r="R206" i="4"/>
  <c r="F214" i="4" l="1"/>
  <c r="H211" i="4"/>
  <c r="U206" i="4"/>
  <c r="V206" i="4" s="1"/>
  <c r="Q212" i="4" s="1"/>
  <c r="P207" i="4"/>
  <c r="G214" i="4" l="1"/>
  <c r="E215" i="4" s="1"/>
  <c r="J211" i="4"/>
  <c r="K211" i="4" s="1"/>
  <c r="S207" i="4"/>
  <c r="R207" i="4"/>
  <c r="F215" i="4" l="1"/>
  <c r="H212" i="4"/>
  <c r="U207" i="4"/>
  <c r="V207" i="4" s="1"/>
  <c r="Q213" i="4" s="1"/>
  <c r="P208" i="4"/>
  <c r="G215" i="4" l="1"/>
  <c r="E216" i="4" s="1"/>
  <c r="J212" i="4"/>
  <c r="K212" i="4" s="1"/>
  <c r="S208" i="4"/>
  <c r="R208" i="4"/>
  <c r="F216" i="4" l="1"/>
  <c r="H213" i="4"/>
  <c r="U208" i="4"/>
  <c r="V208" i="4" s="1"/>
  <c r="Q214" i="4" s="1"/>
  <c r="P209" i="4"/>
  <c r="G216" i="4" l="1"/>
  <c r="E217" i="4" s="1"/>
  <c r="J213" i="4"/>
  <c r="K213" i="4" s="1"/>
  <c r="S209" i="4"/>
  <c r="R209" i="4"/>
  <c r="F217" i="4" l="1"/>
  <c r="H214" i="4"/>
  <c r="U209" i="4"/>
  <c r="V209" i="4" s="1"/>
  <c r="Q215" i="4" s="1"/>
  <c r="P210" i="4"/>
  <c r="G217" i="4" l="1"/>
  <c r="E218" i="4" s="1"/>
  <c r="J214" i="4"/>
  <c r="K214" i="4" s="1"/>
  <c r="S210" i="4"/>
  <c r="R210" i="4"/>
  <c r="F218" i="4" l="1"/>
  <c r="H215" i="4"/>
  <c r="U210" i="4"/>
  <c r="V210" i="4" s="1"/>
  <c r="Q216" i="4" s="1"/>
  <c r="P211" i="4"/>
  <c r="G218" i="4" l="1"/>
  <c r="E219" i="4" s="1"/>
  <c r="J215" i="4"/>
  <c r="K215" i="4" s="1"/>
  <c r="S211" i="4"/>
  <c r="R211" i="4"/>
  <c r="H216" i="4" l="1"/>
  <c r="F219" i="4"/>
  <c r="U211" i="4"/>
  <c r="V211" i="4" s="1"/>
  <c r="Q217" i="4" s="1"/>
  <c r="P212" i="4"/>
  <c r="G219" i="4" l="1"/>
  <c r="E220" i="4" s="1"/>
  <c r="J216" i="4"/>
  <c r="K216" i="4" s="1"/>
  <c r="S212" i="4"/>
  <c r="R212" i="4"/>
  <c r="F220" i="4" l="1"/>
  <c r="H217" i="4"/>
  <c r="U212" i="4"/>
  <c r="V212" i="4" s="1"/>
  <c r="Q218" i="4" s="1"/>
  <c r="P213" i="4"/>
  <c r="G220" i="4" l="1"/>
  <c r="E221" i="4" s="1"/>
  <c r="J217" i="4"/>
  <c r="K217" i="4" s="1"/>
  <c r="S213" i="4"/>
  <c r="R213" i="4"/>
  <c r="H218" i="4" l="1"/>
  <c r="F221" i="4"/>
  <c r="U213" i="4"/>
  <c r="V213" i="4" s="1"/>
  <c r="Q219" i="4" s="1"/>
  <c r="P214" i="4"/>
  <c r="G221" i="4" l="1"/>
  <c r="E222" i="4" s="1"/>
  <c r="J218" i="4"/>
  <c r="K218" i="4" s="1"/>
  <c r="S214" i="4"/>
  <c r="R214" i="4"/>
  <c r="F222" i="4" l="1"/>
  <c r="H219" i="4"/>
  <c r="U214" i="4"/>
  <c r="V214" i="4" s="1"/>
  <c r="Q220" i="4" s="1"/>
  <c r="P215" i="4"/>
  <c r="G222" i="4" l="1"/>
  <c r="E223" i="4" s="1"/>
  <c r="J219" i="4"/>
  <c r="K219" i="4" s="1"/>
  <c r="S215" i="4"/>
  <c r="R215" i="4"/>
  <c r="H220" i="4" l="1"/>
  <c r="F223" i="4"/>
  <c r="U215" i="4"/>
  <c r="V215" i="4" s="1"/>
  <c r="Q221" i="4" s="1"/>
  <c r="P216" i="4"/>
  <c r="G223" i="4" l="1"/>
  <c r="E224" i="4" s="1"/>
  <c r="J220" i="4"/>
  <c r="K220" i="4" s="1"/>
  <c r="S216" i="4"/>
  <c r="R216" i="4"/>
  <c r="F224" i="4" l="1"/>
  <c r="H221" i="4"/>
  <c r="U216" i="4"/>
  <c r="V216" i="4" s="1"/>
  <c r="Q222" i="4" s="1"/>
  <c r="P217" i="4"/>
  <c r="G224" i="4" l="1"/>
  <c r="E225" i="4" s="1"/>
  <c r="J221" i="4"/>
  <c r="K221" i="4" s="1"/>
  <c r="S217" i="4"/>
  <c r="R217" i="4"/>
  <c r="F225" i="4" l="1"/>
  <c r="H222" i="4"/>
  <c r="U217" i="4"/>
  <c r="V217" i="4" s="1"/>
  <c r="Q223" i="4" s="1"/>
  <c r="P218" i="4"/>
  <c r="G225" i="4" l="1"/>
  <c r="E226" i="4" s="1"/>
  <c r="J222" i="4"/>
  <c r="K222" i="4" s="1"/>
  <c r="S218" i="4"/>
  <c r="R218" i="4"/>
  <c r="F226" i="4" l="1"/>
  <c r="H223" i="4"/>
  <c r="U218" i="4"/>
  <c r="V218" i="4" s="1"/>
  <c r="Q224" i="4" s="1"/>
  <c r="P219" i="4"/>
  <c r="G226" i="4" l="1"/>
  <c r="E227" i="4" s="1"/>
  <c r="J223" i="4"/>
  <c r="K223" i="4" s="1"/>
  <c r="S219" i="4"/>
  <c r="R219" i="4"/>
  <c r="F227" i="4" l="1"/>
  <c r="H224" i="4"/>
  <c r="U219" i="4"/>
  <c r="V219" i="4" s="1"/>
  <c r="Q225" i="4" s="1"/>
  <c r="P220" i="4"/>
  <c r="G227" i="4" l="1"/>
  <c r="E228" i="4" s="1"/>
  <c r="J224" i="4"/>
  <c r="K224" i="4" s="1"/>
  <c r="S220" i="4"/>
  <c r="R220" i="4"/>
  <c r="F228" i="4" l="1"/>
  <c r="H225" i="4"/>
  <c r="U220" i="4"/>
  <c r="V220" i="4" s="1"/>
  <c r="Q226" i="4" s="1"/>
  <c r="P221" i="4"/>
  <c r="G228" i="4" l="1"/>
  <c r="E229" i="4" s="1"/>
  <c r="J225" i="4"/>
  <c r="K225" i="4" s="1"/>
  <c r="S221" i="4"/>
  <c r="R221" i="4"/>
  <c r="H226" i="4" l="1"/>
  <c r="F229" i="4"/>
  <c r="U221" i="4"/>
  <c r="V221" i="4" s="1"/>
  <c r="Q227" i="4" s="1"/>
  <c r="P222" i="4"/>
  <c r="G229" i="4" l="1"/>
  <c r="E230" i="4" s="1"/>
  <c r="J226" i="4"/>
  <c r="K226" i="4" s="1"/>
  <c r="S222" i="4"/>
  <c r="R222" i="4"/>
  <c r="F230" i="4" l="1"/>
  <c r="H227" i="4"/>
  <c r="U222" i="4"/>
  <c r="V222" i="4" s="1"/>
  <c r="Q228" i="4" s="1"/>
  <c r="P223" i="4"/>
  <c r="G230" i="4" l="1"/>
  <c r="E231" i="4" s="1"/>
  <c r="J227" i="4"/>
  <c r="K227" i="4" s="1"/>
  <c r="S223" i="4"/>
  <c r="R223" i="4"/>
  <c r="F231" i="4" l="1"/>
  <c r="H228" i="4"/>
  <c r="U223" i="4"/>
  <c r="V223" i="4" s="1"/>
  <c r="Q229" i="4" s="1"/>
  <c r="P224" i="4"/>
  <c r="G231" i="4" l="1"/>
  <c r="E232" i="4" s="1"/>
  <c r="J228" i="4"/>
  <c r="K228" i="4" s="1"/>
  <c r="S224" i="4"/>
  <c r="R224" i="4"/>
  <c r="F232" i="4" l="1"/>
  <c r="H229" i="4"/>
  <c r="U224" i="4"/>
  <c r="V224" i="4" s="1"/>
  <c r="Q230" i="4" s="1"/>
  <c r="P225" i="4"/>
  <c r="G232" i="4" l="1"/>
  <c r="E233" i="4" s="1"/>
  <c r="J229" i="4"/>
  <c r="K229" i="4" s="1"/>
  <c r="S225" i="4"/>
  <c r="R225" i="4"/>
  <c r="F233" i="4" l="1"/>
  <c r="H230" i="4"/>
  <c r="U225" i="4"/>
  <c r="V225" i="4" s="1"/>
  <c r="Q231" i="4" s="1"/>
  <c r="P226" i="4"/>
  <c r="G233" i="4" l="1"/>
  <c r="E234" i="4" s="1"/>
  <c r="J230" i="4"/>
  <c r="K230" i="4" s="1"/>
  <c r="S226" i="4"/>
  <c r="R226" i="4"/>
  <c r="H231" i="4" l="1"/>
  <c r="F234" i="4"/>
  <c r="U226" i="4"/>
  <c r="V226" i="4" s="1"/>
  <c r="Q232" i="4" s="1"/>
  <c r="P227" i="4"/>
  <c r="R227" i="4" s="1"/>
  <c r="G234" i="4" l="1"/>
  <c r="E235" i="4" s="1"/>
  <c r="J231" i="4"/>
  <c r="K231" i="4" s="1"/>
  <c r="S227" i="4"/>
  <c r="U227" i="4" s="1"/>
  <c r="V227" i="4" s="1"/>
  <c r="Q233" i="4" s="1"/>
  <c r="P228" i="4"/>
  <c r="F235" i="4" l="1"/>
  <c r="H232" i="4"/>
  <c r="S228" i="4"/>
  <c r="R228" i="4"/>
  <c r="G235" i="4" l="1"/>
  <c r="E236" i="4" s="1"/>
  <c r="J232" i="4"/>
  <c r="K232" i="4" s="1"/>
  <c r="U228" i="4"/>
  <c r="V228" i="4" s="1"/>
  <c r="Q234" i="4" s="1"/>
  <c r="P229" i="4"/>
  <c r="F236" i="4" l="1"/>
  <c r="H233" i="4"/>
  <c r="S229" i="4"/>
  <c r="R229" i="4"/>
  <c r="G236" i="4" l="1"/>
  <c r="E237" i="4" s="1"/>
  <c r="J233" i="4"/>
  <c r="K233" i="4" s="1"/>
  <c r="U229" i="4"/>
  <c r="V229" i="4" s="1"/>
  <c r="Q235" i="4" s="1"/>
  <c r="P230" i="4"/>
  <c r="F237" i="4" l="1"/>
  <c r="H234" i="4"/>
  <c r="S230" i="4"/>
  <c r="R230" i="4"/>
  <c r="G237" i="4" l="1"/>
  <c r="E238" i="4" s="1"/>
  <c r="J234" i="4"/>
  <c r="K234" i="4" s="1"/>
  <c r="U230" i="4"/>
  <c r="V230" i="4" s="1"/>
  <c r="Q236" i="4" s="1"/>
  <c r="P231" i="4"/>
  <c r="H235" i="4" l="1"/>
  <c r="F238" i="4"/>
  <c r="S231" i="4"/>
  <c r="R231" i="4"/>
  <c r="G238" i="4" l="1"/>
  <c r="E239" i="4" s="1"/>
  <c r="J235" i="4"/>
  <c r="K235" i="4" s="1"/>
  <c r="U231" i="4"/>
  <c r="V231" i="4" s="1"/>
  <c r="Q237" i="4" s="1"/>
  <c r="P232" i="4"/>
  <c r="H236" i="4" l="1"/>
  <c r="F239" i="4"/>
  <c r="S232" i="4"/>
  <c r="R232" i="4"/>
  <c r="G239" i="4" l="1"/>
  <c r="E240" i="4" s="1"/>
  <c r="J236" i="4"/>
  <c r="K236" i="4" s="1"/>
  <c r="U232" i="4"/>
  <c r="V232" i="4" s="1"/>
  <c r="Q238" i="4" s="1"/>
  <c r="P233" i="4"/>
  <c r="F240" i="4" l="1"/>
  <c r="H237" i="4"/>
  <c r="S233" i="4"/>
  <c r="R233" i="4"/>
  <c r="G240" i="4" l="1"/>
  <c r="E241" i="4" s="1"/>
  <c r="J237" i="4"/>
  <c r="K237" i="4" s="1"/>
  <c r="U233" i="4"/>
  <c r="V233" i="4" s="1"/>
  <c r="Q239" i="4" s="1"/>
  <c r="P234" i="4"/>
  <c r="F241" i="4" l="1"/>
  <c r="H238" i="4"/>
  <c r="S234" i="4"/>
  <c r="R234" i="4"/>
  <c r="G241" i="4" l="1"/>
  <c r="E242" i="4" s="1"/>
  <c r="J238" i="4"/>
  <c r="K238" i="4" s="1"/>
  <c r="U234" i="4"/>
  <c r="V234" i="4" s="1"/>
  <c r="Q240" i="4" s="1"/>
  <c r="P235" i="4"/>
  <c r="H239" i="4" l="1"/>
  <c r="F242" i="4"/>
  <c r="S235" i="4"/>
  <c r="R235" i="4"/>
  <c r="J239" i="4" l="1"/>
  <c r="K239" i="4" s="1"/>
  <c r="G242" i="4"/>
  <c r="E243" i="4" s="1"/>
  <c r="U235" i="4"/>
  <c r="V235" i="4" s="1"/>
  <c r="Q241" i="4" s="1"/>
  <c r="P236" i="4"/>
  <c r="H240" i="4" l="1"/>
  <c r="F243" i="4"/>
  <c r="S236" i="4"/>
  <c r="R236" i="4"/>
  <c r="J240" i="4" l="1"/>
  <c r="K240" i="4" s="1"/>
  <c r="G243" i="4"/>
  <c r="E244" i="4" s="1"/>
  <c r="U236" i="4"/>
  <c r="V236" i="4" s="1"/>
  <c r="Q242" i="4" s="1"/>
  <c r="P237" i="4"/>
  <c r="F244" i="4" l="1"/>
  <c r="H241" i="4"/>
  <c r="S237" i="4"/>
  <c r="R237" i="4"/>
  <c r="G244" i="4" l="1"/>
  <c r="E245" i="4" s="1"/>
  <c r="J241" i="4"/>
  <c r="K241" i="4" s="1"/>
  <c r="U237" i="4"/>
  <c r="V237" i="4" s="1"/>
  <c r="Q243" i="4" s="1"/>
  <c r="P238" i="4"/>
  <c r="H242" i="4" l="1"/>
  <c r="F245" i="4"/>
  <c r="S238" i="4"/>
  <c r="R238" i="4"/>
  <c r="J242" i="4" l="1"/>
  <c r="K242" i="4" s="1"/>
  <c r="G245" i="4"/>
  <c r="E246" i="4" s="1"/>
  <c r="U238" i="4"/>
  <c r="V238" i="4" s="1"/>
  <c r="Q244" i="4" s="1"/>
  <c r="P239" i="4"/>
  <c r="F246" i="4" l="1"/>
  <c r="H243" i="4"/>
  <c r="S239" i="4"/>
  <c r="R239" i="4"/>
  <c r="G246" i="4" l="1"/>
  <c r="E247" i="4" s="1"/>
  <c r="J243" i="4"/>
  <c r="K243" i="4" s="1"/>
  <c r="U239" i="4"/>
  <c r="V239" i="4" s="1"/>
  <c r="Q245" i="4" s="1"/>
  <c r="P240" i="4"/>
  <c r="F247" i="4" l="1"/>
  <c r="H244" i="4"/>
  <c r="S240" i="4"/>
  <c r="R240" i="4"/>
  <c r="J244" i="4" l="1"/>
  <c r="K244" i="4" s="1"/>
  <c r="G247" i="4"/>
  <c r="E248" i="4" s="1"/>
  <c r="U240" i="4"/>
  <c r="V240" i="4" s="1"/>
  <c r="Q246" i="4" s="1"/>
  <c r="P241" i="4"/>
  <c r="H245" i="4" l="1"/>
  <c r="J245" i="4" s="1"/>
  <c r="K245" i="4" s="1"/>
  <c r="F248" i="4"/>
  <c r="S241" i="4"/>
  <c r="R241" i="4"/>
  <c r="G248" i="4" l="1"/>
  <c r="E249" i="4" s="1"/>
  <c r="F249" i="4"/>
  <c r="H246" i="4"/>
  <c r="U241" i="4"/>
  <c r="V241" i="4" s="1"/>
  <c r="Q247" i="4" s="1"/>
  <c r="P242" i="4"/>
  <c r="G249" i="4" l="1"/>
  <c r="E250" i="4" s="1"/>
  <c r="J246" i="4"/>
  <c r="K246" i="4" s="1"/>
  <c r="S242" i="4"/>
  <c r="R242" i="4"/>
  <c r="F250" i="4" l="1"/>
  <c r="H247" i="4"/>
  <c r="U242" i="4"/>
  <c r="V242" i="4" s="1"/>
  <c r="Q248" i="4" s="1"/>
  <c r="P243" i="4"/>
  <c r="G250" i="4" l="1"/>
  <c r="E251" i="4" s="1"/>
  <c r="J247" i="4"/>
  <c r="K247" i="4" s="1"/>
  <c r="S243" i="4"/>
  <c r="R243" i="4"/>
  <c r="F251" i="4" l="1"/>
  <c r="H248" i="4"/>
  <c r="U243" i="4"/>
  <c r="V243" i="4" s="1"/>
  <c r="Q249" i="4" s="1"/>
  <c r="P244" i="4"/>
  <c r="G251" i="4" l="1"/>
  <c r="E252" i="4" s="1"/>
  <c r="J248" i="4"/>
  <c r="K248" i="4" s="1"/>
  <c r="S244" i="4"/>
  <c r="R244" i="4"/>
  <c r="F252" i="4" l="1"/>
  <c r="H249" i="4"/>
  <c r="U244" i="4"/>
  <c r="V244" i="4" s="1"/>
  <c r="Q250" i="4" s="1"/>
  <c r="P245" i="4"/>
  <c r="G252" i="4" l="1"/>
  <c r="E253" i="4" s="1"/>
  <c r="J249" i="4"/>
  <c r="K249" i="4" s="1"/>
  <c r="S245" i="4"/>
  <c r="R245" i="4"/>
  <c r="H250" i="4" l="1"/>
  <c r="F253" i="4"/>
  <c r="U245" i="4"/>
  <c r="V245" i="4" s="1"/>
  <c r="Q251" i="4" s="1"/>
  <c r="P246" i="4"/>
  <c r="G253" i="4" l="1"/>
  <c r="E254" i="4" s="1"/>
  <c r="J250" i="4"/>
  <c r="K250" i="4" s="1"/>
  <c r="S246" i="4"/>
  <c r="R246" i="4"/>
  <c r="F254" i="4" l="1"/>
  <c r="H251" i="4"/>
  <c r="U246" i="4"/>
  <c r="V246" i="4" s="1"/>
  <c r="Q252" i="4" s="1"/>
  <c r="P247" i="4"/>
  <c r="G254" i="4" l="1"/>
  <c r="E255" i="4" s="1"/>
  <c r="J251" i="4"/>
  <c r="K251" i="4" s="1"/>
  <c r="S247" i="4"/>
  <c r="R247" i="4"/>
  <c r="H252" i="4" l="1"/>
  <c r="F255" i="4"/>
  <c r="U247" i="4"/>
  <c r="V247" i="4" s="1"/>
  <c r="Q253" i="4" s="1"/>
  <c r="P248" i="4"/>
  <c r="G255" i="4" l="1"/>
  <c r="E256" i="4" s="1"/>
  <c r="J252" i="4"/>
  <c r="K252" i="4" s="1"/>
  <c r="S248" i="4"/>
  <c r="R248" i="4"/>
  <c r="F256" i="4" l="1"/>
  <c r="H253" i="4"/>
  <c r="U248" i="4"/>
  <c r="V248" i="4" s="1"/>
  <c r="Q254" i="4" s="1"/>
  <c r="P249" i="4"/>
  <c r="G256" i="4" l="1"/>
  <c r="E257" i="4" s="1"/>
  <c r="J253" i="4"/>
  <c r="K253" i="4" s="1"/>
  <c r="S249" i="4"/>
  <c r="R249" i="4"/>
  <c r="H254" i="4" l="1"/>
  <c r="F257" i="4"/>
  <c r="U249" i="4"/>
  <c r="V249" i="4" s="1"/>
  <c r="Q255" i="4" s="1"/>
  <c r="P250" i="4"/>
  <c r="G257" i="4" l="1"/>
  <c r="E258" i="4" s="1"/>
  <c r="J254" i="4"/>
  <c r="K254" i="4" s="1"/>
  <c r="S250" i="4"/>
  <c r="R250" i="4"/>
  <c r="H255" i="4" l="1"/>
  <c r="F258" i="4"/>
  <c r="U250" i="4"/>
  <c r="V250" i="4" s="1"/>
  <c r="Q256" i="4" s="1"/>
  <c r="P251" i="4"/>
  <c r="J255" i="4" l="1"/>
  <c r="K255" i="4" s="1"/>
  <c r="G258" i="4"/>
  <c r="E259" i="4" s="1"/>
  <c r="S251" i="4"/>
  <c r="R251" i="4"/>
  <c r="F259" i="4" l="1"/>
  <c r="H256" i="4"/>
  <c r="U251" i="4"/>
  <c r="V251" i="4" s="1"/>
  <c r="Q257" i="4" s="1"/>
  <c r="P252" i="4"/>
  <c r="J256" i="4" l="1"/>
  <c r="K256" i="4" s="1"/>
  <c r="G259" i="4"/>
  <c r="E260" i="4" s="1"/>
  <c r="S252" i="4"/>
  <c r="R252" i="4"/>
  <c r="F260" i="4" l="1"/>
  <c r="H257" i="4"/>
  <c r="U252" i="4"/>
  <c r="V252" i="4" s="1"/>
  <c r="Q258" i="4" s="1"/>
  <c r="P253" i="4"/>
  <c r="G260" i="4" l="1"/>
  <c r="E261" i="4" s="1"/>
  <c r="J257" i="4"/>
  <c r="K257" i="4" s="1"/>
  <c r="S253" i="4"/>
  <c r="R253" i="4"/>
  <c r="F261" i="4" l="1"/>
  <c r="H258" i="4"/>
  <c r="U253" i="4"/>
  <c r="V253" i="4" s="1"/>
  <c r="Q259" i="4" s="1"/>
  <c r="P254" i="4"/>
  <c r="G261" i="4" l="1"/>
  <c r="E262" i="4" s="1"/>
  <c r="J258" i="4"/>
  <c r="K258" i="4" s="1"/>
  <c r="S254" i="4"/>
  <c r="R254" i="4"/>
  <c r="F262" i="4" l="1"/>
  <c r="H259" i="4"/>
  <c r="U254" i="4"/>
  <c r="V254" i="4" s="1"/>
  <c r="Q260" i="4" s="1"/>
  <c r="P255" i="4"/>
  <c r="G262" i="4" l="1"/>
  <c r="E263" i="4" s="1"/>
  <c r="J259" i="4"/>
  <c r="K259" i="4" s="1"/>
  <c r="S255" i="4"/>
  <c r="R255" i="4"/>
  <c r="F263" i="4" l="1"/>
  <c r="H260" i="4"/>
  <c r="U255" i="4"/>
  <c r="V255" i="4" s="1"/>
  <c r="Q261" i="4" s="1"/>
  <c r="P256" i="4"/>
  <c r="G263" i="4" l="1"/>
  <c r="E264" i="4" s="1"/>
  <c r="J260" i="4"/>
  <c r="K260" i="4" s="1"/>
  <c r="S256" i="4"/>
  <c r="R256" i="4"/>
  <c r="F264" i="4" l="1"/>
  <c r="H261" i="4"/>
  <c r="U256" i="4"/>
  <c r="V256" i="4" s="1"/>
  <c r="Q262" i="4" s="1"/>
  <c r="P257" i="4"/>
  <c r="G264" i="4" l="1"/>
  <c r="E265" i="4" s="1"/>
  <c r="J261" i="4"/>
  <c r="K261" i="4" s="1"/>
  <c r="S257" i="4"/>
  <c r="R257" i="4"/>
  <c r="F265" i="4" l="1"/>
  <c r="H262" i="4"/>
  <c r="U257" i="4"/>
  <c r="V257" i="4" s="1"/>
  <c r="Q263" i="4" s="1"/>
  <c r="P258" i="4"/>
  <c r="G265" i="4" l="1"/>
  <c r="E266" i="4" s="1"/>
  <c r="J262" i="4"/>
  <c r="K262" i="4" s="1"/>
  <c r="S258" i="4"/>
  <c r="R258" i="4"/>
  <c r="H263" i="4" l="1"/>
  <c r="F266" i="4"/>
  <c r="U258" i="4"/>
  <c r="V258" i="4" s="1"/>
  <c r="Q264" i="4" s="1"/>
  <c r="P259" i="4"/>
  <c r="G266" i="4" l="1"/>
  <c r="E267" i="4" s="1"/>
  <c r="J263" i="4"/>
  <c r="K263" i="4" s="1"/>
  <c r="S259" i="4"/>
  <c r="R259" i="4"/>
  <c r="F267" i="4" l="1"/>
  <c r="H264" i="4"/>
  <c r="U259" i="4"/>
  <c r="V259" i="4" s="1"/>
  <c r="Q265" i="4" s="1"/>
  <c r="P260" i="4"/>
  <c r="G267" i="4" l="1"/>
  <c r="E268" i="4" s="1"/>
  <c r="J264" i="4"/>
  <c r="K264" i="4" s="1"/>
  <c r="S260" i="4"/>
  <c r="R260" i="4"/>
  <c r="H265" i="4" l="1"/>
  <c r="F268" i="4"/>
  <c r="U260" i="4"/>
  <c r="V260" i="4" s="1"/>
  <c r="Q266" i="4" s="1"/>
  <c r="P261" i="4"/>
  <c r="G268" i="4" l="1"/>
  <c r="E269" i="4" s="1"/>
  <c r="J265" i="4"/>
  <c r="K265" i="4" s="1"/>
  <c r="S261" i="4"/>
  <c r="R261" i="4"/>
  <c r="F269" i="4" l="1"/>
  <c r="H266" i="4"/>
  <c r="U261" i="4"/>
  <c r="V261" i="4" s="1"/>
  <c r="Q267" i="4" s="1"/>
  <c r="P262" i="4"/>
  <c r="J266" i="4" l="1"/>
  <c r="K266" i="4" s="1"/>
  <c r="G269" i="4"/>
  <c r="E270" i="4" s="1"/>
  <c r="S262" i="4"/>
  <c r="R262" i="4"/>
  <c r="H267" i="4" l="1"/>
  <c r="J267" i="4" s="1"/>
  <c r="K267" i="4" s="1"/>
  <c r="F270" i="4"/>
  <c r="U262" i="4"/>
  <c r="V262" i="4" s="1"/>
  <c r="Q268" i="4" s="1"/>
  <c r="P263" i="4"/>
  <c r="H268" i="4" l="1"/>
  <c r="G270" i="4"/>
  <c r="E271" i="4" s="1"/>
  <c r="F271" i="4"/>
  <c r="S263" i="4"/>
  <c r="R263" i="4"/>
  <c r="J268" i="4" l="1"/>
  <c r="K268" i="4" s="1"/>
  <c r="G271" i="4"/>
  <c r="E272" i="4" s="1"/>
  <c r="U263" i="4"/>
  <c r="V263" i="4" s="1"/>
  <c r="Q269" i="4" s="1"/>
  <c r="P264" i="4"/>
  <c r="F272" i="4" l="1"/>
  <c r="H269" i="4"/>
  <c r="S264" i="4"/>
  <c r="R264" i="4"/>
  <c r="G272" i="4" l="1"/>
  <c r="E273" i="4" s="1"/>
  <c r="J269" i="4"/>
  <c r="K269" i="4" s="1"/>
  <c r="U264" i="4"/>
  <c r="V264" i="4" s="1"/>
  <c r="Q270" i="4" s="1"/>
  <c r="P265" i="4"/>
  <c r="H270" i="4" l="1"/>
  <c r="F273" i="4"/>
  <c r="S265" i="4"/>
  <c r="R265" i="4"/>
  <c r="G273" i="4" l="1"/>
  <c r="E274" i="4" s="1"/>
  <c r="J270" i="4"/>
  <c r="K270" i="4" s="1"/>
  <c r="U265" i="4"/>
  <c r="V265" i="4" s="1"/>
  <c r="Q271" i="4" s="1"/>
  <c r="P266" i="4"/>
  <c r="F274" i="4" l="1"/>
  <c r="H271" i="4"/>
  <c r="S266" i="4"/>
  <c r="R266" i="4"/>
  <c r="J271" i="4" l="1"/>
  <c r="K271" i="4" s="1"/>
  <c r="G274" i="4"/>
  <c r="U266" i="4"/>
  <c r="V266" i="4" s="1"/>
  <c r="Q272" i="4" s="1"/>
  <c r="P267" i="4"/>
  <c r="E275" i="4" l="1"/>
  <c r="F275" i="4"/>
  <c r="H272" i="4"/>
  <c r="S267" i="4"/>
  <c r="R267" i="4"/>
  <c r="J272" i="4" l="1"/>
  <c r="K272" i="4" s="1"/>
  <c r="G275" i="4"/>
  <c r="U267" i="4"/>
  <c r="V267" i="4" s="1"/>
  <c r="Q273" i="4" s="1"/>
  <c r="P268" i="4"/>
  <c r="F276" i="4" l="1"/>
  <c r="H273" i="4"/>
  <c r="E276" i="4"/>
  <c r="S268" i="4"/>
  <c r="R268" i="4"/>
  <c r="J273" i="4" l="1"/>
  <c r="K273" i="4" s="1"/>
  <c r="G276" i="4"/>
  <c r="U268" i="4"/>
  <c r="V268" i="4" s="1"/>
  <c r="Q274" i="4" s="1"/>
  <c r="P269" i="4"/>
  <c r="E277" i="4" l="1"/>
  <c r="F277" i="4"/>
  <c r="H274" i="4"/>
  <c r="S269" i="4"/>
  <c r="R269" i="4"/>
  <c r="G277" i="4" l="1"/>
  <c r="J274" i="4"/>
  <c r="K274" i="4" s="1"/>
  <c r="U269" i="4"/>
  <c r="V269" i="4" s="1"/>
  <c r="Q275" i="4" s="1"/>
  <c r="P270" i="4"/>
  <c r="E278" i="4" l="1"/>
  <c r="F278" i="4"/>
  <c r="H275" i="4"/>
  <c r="S270" i="4"/>
  <c r="R270" i="4"/>
  <c r="J275" i="4" l="1"/>
  <c r="K275" i="4" s="1"/>
  <c r="G278" i="4"/>
  <c r="U270" i="4"/>
  <c r="V270" i="4" s="1"/>
  <c r="Q276" i="4" s="1"/>
  <c r="P271" i="4"/>
  <c r="F279" i="4" l="1"/>
  <c r="H276" i="4"/>
  <c r="E279" i="4"/>
  <c r="S271" i="4"/>
  <c r="R271" i="4"/>
  <c r="G279" i="4" l="1"/>
  <c r="J276" i="4"/>
  <c r="K276" i="4" s="1"/>
  <c r="U271" i="4"/>
  <c r="V271" i="4" s="1"/>
  <c r="Q277" i="4" s="1"/>
  <c r="P272" i="4"/>
  <c r="F280" i="4" l="1"/>
  <c r="H277" i="4"/>
  <c r="E280" i="4"/>
  <c r="S272" i="4"/>
  <c r="R272" i="4"/>
  <c r="G280" i="4" l="1"/>
  <c r="J277" i="4"/>
  <c r="K277" i="4" s="1"/>
  <c r="U272" i="4"/>
  <c r="V272" i="4" s="1"/>
  <c r="Q278" i="4" s="1"/>
  <c r="P273" i="4"/>
  <c r="F281" i="4" l="1"/>
  <c r="H278" i="4"/>
  <c r="E281" i="4"/>
  <c r="S273" i="4"/>
  <c r="R273" i="4"/>
  <c r="G281" i="4" l="1"/>
  <c r="J278" i="4"/>
  <c r="K278" i="4" s="1"/>
  <c r="U273" i="4"/>
  <c r="V273" i="4" s="1"/>
  <c r="Q279" i="4" s="1"/>
  <c r="P274" i="4"/>
  <c r="F282" i="4" l="1"/>
  <c r="H279" i="4"/>
  <c r="E282" i="4"/>
  <c r="S274" i="4"/>
  <c r="R274" i="4"/>
  <c r="J279" i="4" l="1"/>
  <c r="K279" i="4" s="1"/>
  <c r="G282" i="4"/>
  <c r="U274" i="4"/>
  <c r="V274" i="4" s="1"/>
  <c r="Q280" i="4" s="1"/>
  <c r="P275" i="4"/>
  <c r="F283" i="4" l="1"/>
  <c r="H280" i="4"/>
  <c r="E283" i="4"/>
  <c r="S275" i="4"/>
  <c r="R275" i="4"/>
  <c r="G283" i="4" l="1"/>
  <c r="J280" i="4"/>
  <c r="K280" i="4" s="1"/>
  <c r="U275" i="4"/>
  <c r="V275" i="4" s="1"/>
  <c r="Q281" i="4" s="1"/>
  <c r="P276" i="4"/>
  <c r="F284" i="4" l="1"/>
  <c r="H281" i="4"/>
  <c r="E284" i="4"/>
  <c r="S276" i="4"/>
  <c r="R276" i="4"/>
  <c r="J281" i="4" l="1"/>
  <c r="K281" i="4" s="1"/>
  <c r="G284" i="4"/>
  <c r="U276" i="4"/>
  <c r="V276" i="4" s="1"/>
  <c r="Q282" i="4" s="1"/>
  <c r="P277" i="4"/>
  <c r="E285" i="4" l="1"/>
  <c r="F285" i="4"/>
  <c r="H282" i="4"/>
  <c r="S277" i="4"/>
  <c r="R277" i="4"/>
  <c r="J282" i="4" l="1"/>
  <c r="K282" i="4" s="1"/>
  <c r="G285" i="4"/>
  <c r="U277" i="4"/>
  <c r="V277" i="4" s="1"/>
  <c r="Q283" i="4" s="1"/>
  <c r="P278" i="4"/>
  <c r="E286" i="4" l="1"/>
  <c r="F286" i="4"/>
  <c r="H283" i="4"/>
  <c r="S278" i="4"/>
  <c r="R278" i="4"/>
  <c r="G286" i="4" l="1"/>
  <c r="E287" i="4" s="1"/>
  <c r="J283" i="4"/>
  <c r="K283" i="4" s="1"/>
  <c r="U278" i="4"/>
  <c r="V278" i="4" s="1"/>
  <c r="Q284" i="4" s="1"/>
  <c r="P279" i="4"/>
  <c r="F287" i="4" l="1"/>
  <c r="H284" i="4"/>
  <c r="S279" i="4"/>
  <c r="R279" i="4"/>
  <c r="G287" i="4" l="1"/>
  <c r="E288" i="4" s="1"/>
  <c r="J284" i="4"/>
  <c r="K284" i="4" s="1"/>
  <c r="U279" i="4"/>
  <c r="V279" i="4" s="1"/>
  <c r="Q285" i="4" s="1"/>
  <c r="P280" i="4"/>
  <c r="F288" i="4" l="1"/>
  <c r="H285" i="4"/>
  <c r="S280" i="4"/>
  <c r="R280" i="4"/>
  <c r="G288" i="4" l="1"/>
  <c r="E289" i="4" s="1"/>
  <c r="J285" i="4"/>
  <c r="K285" i="4" s="1"/>
  <c r="U280" i="4"/>
  <c r="V280" i="4" s="1"/>
  <c r="Q286" i="4" s="1"/>
  <c r="P281" i="4"/>
  <c r="F289" i="4" l="1"/>
  <c r="H286" i="4"/>
  <c r="S281" i="4"/>
  <c r="R281" i="4"/>
  <c r="G289" i="4" l="1"/>
  <c r="E290" i="4" s="1"/>
  <c r="J286" i="4"/>
  <c r="K286" i="4" s="1"/>
  <c r="U281" i="4"/>
  <c r="V281" i="4" s="1"/>
  <c r="Q287" i="4" s="1"/>
  <c r="P282" i="4"/>
  <c r="F290" i="4" l="1"/>
  <c r="H287" i="4"/>
  <c r="S282" i="4"/>
  <c r="R282" i="4"/>
  <c r="G290" i="4" l="1"/>
  <c r="E291" i="4" s="1"/>
  <c r="J287" i="4"/>
  <c r="K287" i="4" s="1"/>
  <c r="U282" i="4"/>
  <c r="V282" i="4" s="1"/>
  <c r="Q288" i="4" s="1"/>
  <c r="P283" i="4"/>
  <c r="F291" i="4" l="1"/>
  <c r="H288" i="4"/>
  <c r="S283" i="4"/>
  <c r="R283" i="4"/>
  <c r="G291" i="4" l="1"/>
  <c r="E292" i="4" s="1"/>
  <c r="J288" i="4"/>
  <c r="K288" i="4" s="1"/>
  <c r="U283" i="4"/>
  <c r="V283" i="4" s="1"/>
  <c r="Q289" i="4" s="1"/>
  <c r="P284" i="4"/>
  <c r="H289" i="4" l="1"/>
  <c r="F292" i="4"/>
  <c r="S284" i="4"/>
  <c r="R284" i="4"/>
  <c r="G292" i="4" l="1"/>
  <c r="E293" i="4" s="1"/>
  <c r="J289" i="4"/>
  <c r="K289" i="4" s="1"/>
  <c r="U284" i="4"/>
  <c r="V284" i="4" s="1"/>
  <c r="Q290" i="4" s="1"/>
  <c r="P285" i="4"/>
  <c r="H290" i="4" l="1"/>
  <c r="F293" i="4"/>
  <c r="S285" i="4"/>
  <c r="R285" i="4"/>
  <c r="G293" i="4" l="1"/>
  <c r="E294" i="4" s="1"/>
  <c r="J290" i="4"/>
  <c r="K290" i="4" s="1"/>
  <c r="U285" i="4"/>
  <c r="V285" i="4" s="1"/>
  <c r="Q291" i="4" s="1"/>
  <c r="P286" i="4"/>
  <c r="F294" i="4" l="1"/>
  <c r="H291" i="4"/>
  <c r="S286" i="4"/>
  <c r="R286" i="4"/>
  <c r="G294" i="4" l="1"/>
  <c r="E295" i="4" s="1"/>
  <c r="J291" i="4"/>
  <c r="K291" i="4" s="1"/>
  <c r="U286" i="4"/>
  <c r="V286" i="4" s="1"/>
  <c r="Q292" i="4" s="1"/>
  <c r="P287" i="4"/>
  <c r="F295" i="4" l="1"/>
  <c r="H292" i="4"/>
  <c r="S287" i="4"/>
  <c r="R287" i="4"/>
  <c r="G295" i="4" l="1"/>
  <c r="E296" i="4" s="1"/>
  <c r="J292" i="4"/>
  <c r="K292" i="4" s="1"/>
  <c r="U287" i="4"/>
  <c r="V287" i="4" s="1"/>
  <c r="Q293" i="4" s="1"/>
  <c r="P288" i="4"/>
  <c r="F296" i="4" l="1"/>
  <c r="H293" i="4"/>
  <c r="S288" i="4"/>
  <c r="R288" i="4"/>
  <c r="G296" i="4" l="1"/>
  <c r="E297" i="4" s="1"/>
  <c r="J293" i="4"/>
  <c r="K293" i="4" s="1"/>
  <c r="U288" i="4"/>
  <c r="V288" i="4" s="1"/>
  <c r="Q294" i="4" s="1"/>
  <c r="P289" i="4"/>
  <c r="H294" i="4" l="1"/>
  <c r="F297" i="4"/>
  <c r="S289" i="4"/>
  <c r="R289" i="4"/>
  <c r="G297" i="4" l="1"/>
  <c r="E298" i="4" s="1"/>
  <c r="J294" i="4"/>
  <c r="K294" i="4" s="1"/>
  <c r="U289" i="4"/>
  <c r="V289" i="4" s="1"/>
  <c r="Q295" i="4" s="1"/>
  <c r="P290" i="4"/>
  <c r="H295" i="4" l="1"/>
  <c r="F298" i="4"/>
  <c r="S290" i="4"/>
  <c r="R290" i="4"/>
  <c r="G298" i="4" l="1"/>
  <c r="E299" i="4" s="1"/>
  <c r="J295" i="4"/>
  <c r="K295" i="4" s="1"/>
  <c r="U290" i="4"/>
  <c r="V290" i="4" s="1"/>
  <c r="Q296" i="4" s="1"/>
  <c r="P291" i="4"/>
  <c r="H296" i="4" l="1"/>
  <c r="F299" i="4"/>
  <c r="S291" i="4"/>
  <c r="R291" i="4"/>
  <c r="G299" i="4" l="1"/>
  <c r="E300" i="4" s="1"/>
  <c r="J296" i="4"/>
  <c r="K296" i="4" s="1"/>
  <c r="U291" i="4"/>
  <c r="V291" i="4" s="1"/>
  <c r="Q297" i="4" s="1"/>
  <c r="P292" i="4"/>
  <c r="F300" i="4" l="1"/>
  <c r="H297" i="4"/>
  <c r="S292" i="4"/>
  <c r="R292" i="4"/>
  <c r="G300" i="4" l="1"/>
  <c r="E301" i="4" s="1"/>
  <c r="J297" i="4"/>
  <c r="K297" i="4" s="1"/>
  <c r="U292" i="4"/>
  <c r="V292" i="4" s="1"/>
  <c r="Q298" i="4" s="1"/>
  <c r="P293" i="4"/>
  <c r="F301" i="4" l="1"/>
  <c r="H298" i="4"/>
  <c r="S293" i="4"/>
  <c r="R293" i="4"/>
  <c r="G301" i="4" l="1"/>
  <c r="E302" i="4" s="1"/>
  <c r="J298" i="4"/>
  <c r="K298" i="4" s="1"/>
  <c r="U293" i="4"/>
  <c r="V293" i="4" s="1"/>
  <c r="Q299" i="4" s="1"/>
  <c r="P294" i="4"/>
  <c r="F302" i="4" l="1"/>
  <c r="H299" i="4"/>
  <c r="S294" i="4"/>
  <c r="R294" i="4"/>
  <c r="G302" i="4" l="1"/>
  <c r="E303" i="4" s="1"/>
  <c r="J299" i="4"/>
  <c r="K299" i="4" s="1"/>
  <c r="U294" i="4"/>
  <c r="V294" i="4" s="1"/>
  <c r="Q300" i="4" s="1"/>
  <c r="P295" i="4"/>
  <c r="F303" i="4" l="1"/>
  <c r="H300" i="4"/>
  <c r="S295" i="4"/>
  <c r="R295" i="4"/>
  <c r="G303" i="4" l="1"/>
  <c r="E304" i="4" s="1"/>
  <c r="J300" i="4"/>
  <c r="K300" i="4" s="1"/>
  <c r="U295" i="4"/>
  <c r="V295" i="4" s="1"/>
  <c r="Q301" i="4" s="1"/>
  <c r="P296" i="4"/>
  <c r="H301" i="4" l="1"/>
  <c r="F304" i="4"/>
  <c r="S296" i="4"/>
  <c r="R296" i="4"/>
  <c r="G304" i="4" l="1"/>
  <c r="E305" i="4" s="1"/>
  <c r="J301" i="4"/>
  <c r="K301" i="4" s="1"/>
  <c r="U296" i="4"/>
  <c r="V296" i="4" s="1"/>
  <c r="Q302" i="4" s="1"/>
  <c r="P297" i="4"/>
  <c r="F305" i="4" l="1"/>
  <c r="H302" i="4"/>
  <c r="S297" i="4"/>
  <c r="R297" i="4"/>
  <c r="G305" i="4" l="1"/>
  <c r="E306" i="4" s="1"/>
  <c r="J302" i="4"/>
  <c r="K302" i="4" s="1"/>
  <c r="U297" i="4"/>
  <c r="V297" i="4" s="1"/>
  <c r="Q303" i="4" s="1"/>
  <c r="P298" i="4"/>
  <c r="F306" i="4" l="1"/>
  <c r="H303" i="4"/>
  <c r="S298" i="4"/>
  <c r="R298" i="4"/>
  <c r="G306" i="4" l="1"/>
  <c r="E307" i="4" s="1"/>
  <c r="J303" i="4"/>
  <c r="K303" i="4" s="1"/>
  <c r="U298" i="4"/>
  <c r="V298" i="4" s="1"/>
  <c r="Q304" i="4" s="1"/>
  <c r="P299" i="4"/>
  <c r="F307" i="4" l="1"/>
  <c r="H304" i="4"/>
  <c r="S299" i="4"/>
  <c r="R299" i="4"/>
  <c r="G307" i="4" l="1"/>
  <c r="E308" i="4" s="1"/>
  <c r="J304" i="4"/>
  <c r="K304" i="4" s="1"/>
  <c r="U299" i="4"/>
  <c r="V299" i="4" s="1"/>
  <c r="Q305" i="4" s="1"/>
  <c r="P300" i="4"/>
  <c r="F308" i="4" l="1"/>
  <c r="H305" i="4"/>
  <c r="S300" i="4"/>
  <c r="R300" i="4"/>
  <c r="G308" i="4" l="1"/>
  <c r="E309" i="4" s="1"/>
  <c r="J305" i="4"/>
  <c r="K305" i="4" s="1"/>
  <c r="U300" i="4"/>
  <c r="V300" i="4" s="1"/>
  <c r="Q306" i="4" s="1"/>
  <c r="P301" i="4"/>
  <c r="H306" i="4" l="1"/>
  <c r="F309" i="4"/>
  <c r="S301" i="4"/>
  <c r="R301" i="4"/>
  <c r="G309" i="4" l="1"/>
  <c r="E310" i="4" s="1"/>
  <c r="J306" i="4"/>
  <c r="K306" i="4" s="1"/>
  <c r="U301" i="4"/>
  <c r="V301" i="4" s="1"/>
  <c r="Q307" i="4" s="1"/>
  <c r="P302" i="4"/>
  <c r="F310" i="4" l="1"/>
  <c r="H307" i="4"/>
  <c r="S302" i="4"/>
  <c r="R302" i="4"/>
  <c r="G310" i="4" l="1"/>
  <c r="E311" i="4" s="1"/>
  <c r="J307" i="4"/>
  <c r="K307" i="4" s="1"/>
  <c r="U302" i="4"/>
  <c r="V302" i="4" s="1"/>
  <c r="Q308" i="4" s="1"/>
  <c r="P303" i="4"/>
  <c r="F311" i="4" l="1"/>
  <c r="H308" i="4"/>
  <c r="S303" i="4"/>
  <c r="R303" i="4"/>
  <c r="G311" i="4" l="1"/>
  <c r="E312" i="4" s="1"/>
  <c r="J308" i="4"/>
  <c r="K308" i="4" s="1"/>
  <c r="U303" i="4"/>
  <c r="V303" i="4" s="1"/>
  <c r="Q309" i="4" s="1"/>
  <c r="P304" i="4"/>
  <c r="F312" i="4" l="1"/>
  <c r="H309" i="4"/>
  <c r="S304" i="4"/>
  <c r="R304" i="4"/>
  <c r="G312" i="4" l="1"/>
  <c r="E313" i="4" s="1"/>
  <c r="J309" i="4"/>
  <c r="K309" i="4" s="1"/>
  <c r="U304" i="4"/>
  <c r="V304" i="4" s="1"/>
  <c r="Q310" i="4" s="1"/>
  <c r="P305" i="4"/>
  <c r="F313" i="4" l="1"/>
  <c r="H310" i="4"/>
  <c r="S305" i="4"/>
  <c r="R305" i="4"/>
  <c r="G313" i="4" l="1"/>
  <c r="E314" i="4" s="1"/>
  <c r="J310" i="4"/>
  <c r="K310" i="4" s="1"/>
  <c r="U305" i="4"/>
  <c r="V305" i="4" s="1"/>
  <c r="Q311" i="4" s="1"/>
  <c r="P306" i="4"/>
  <c r="H311" i="4" l="1"/>
  <c r="F314" i="4"/>
  <c r="S306" i="4"/>
  <c r="R306" i="4"/>
  <c r="G314" i="4" l="1"/>
  <c r="E315" i="4" s="1"/>
  <c r="J311" i="4"/>
  <c r="K311" i="4" s="1"/>
  <c r="U306" i="4"/>
  <c r="V306" i="4" s="1"/>
  <c r="Q312" i="4" s="1"/>
  <c r="P307" i="4"/>
  <c r="F315" i="4" l="1"/>
  <c r="H312" i="4"/>
  <c r="S307" i="4"/>
  <c r="R307" i="4"/>
  <c r="G315" i="4" l="1"/>
  <c r="E316" i="4" s="1"/>
  <c r="J312" i="4"/>
  <c r="K312" i="4" s="1"/>
  <c r="U307" i="4"/>
  <c r="V307" i="4" s="1"/>
  <c r="Q313" i="4" s="1"/>
  <c r="P308" i="4"/>
  <c r="F316" i="4" l="1"/>
  <c r="H313" i="4"/>
  <c r="S308" i="4"/>
  <c r="R308" i="4"/>
  <c r="J313" i="4" l="1"/>
  <c r="K313" i="4" s="1"/>
  <c r="G316" i="4"/>
  <c r="E317" i="4" s="1"/>
  <c r="U308" i="4"/>
  <c r="V308" i="4" s="1"/>
  <c r="Q314" i="4" s="1"/>
  <c r="P309" i="4"/>
  <c r="F317" i="4" l="1"/>
  <c r="H314" i="4"/>
  <c r="S309" i="4"/>
  <c r="R309" i="4"/>
  <c r="G317" i="4" l="1"/>
  <c r="E318" i="4" s="1"/>
  <c r="J314" i="4"/>
  <c r="K314" i="4" s="1"/>
  <c r="U309" i="4"/>
  <c r="V309" i="4" s="1"/>
  <c r="Q315" i="4" s="1"/>
  <c r="P310" i="4"/>
  <c r="F318" i="4" l="1"/>
  <c r="H315" i="4"/>
  <c r="S310" i="4"/>
  <c r="R310" i="4"/>
  <c r="G318" i="4" l="1"/>
  <c r="E319" i="4" s="1"/>
  <c r="J315" i="4"/>
  <c r="K315" i="4" s="1"/>
  <c r="U310" i="4"/>
  <c r="V310" i="4" s="1"/>
  <c r="Q316" i="4" s="1"/>
  <c r="P311" i="4"/>
  <c r="F319" i="4" l="1"/>
  <c r="H316" i="4"/>
  <c r="S311" i="4"/>
  <c r="R311" i="4"/>
  <c r="G319" i="4" l="1"/>
  <c r="E320" i="4" s="1"/>
  <c r="J316" i="4"/>
  <c r="K316" i="4" s="1"/>
  <c r="U311" i="4"/>
  <c r="V311" i="4" s="1"/>
  <c r="Q317" i="4" s="1"/>
  <c r="P312" i="4"/>
  <c r="R312" i="4" s="1"/>
  <c r="F320" i="4" l="1"/>
  <c r="H317" i="4"/>
  <c r="S312" i="4"/>
  <c r="U312" i="4" s="1"/>
  <c r="P313" i="4"/>
  <c r="G320" i="4" l="1"/>
  <c r="E321" i="4" s="1"/>
  <c r="J317" i="4"/>
  <c r="K317" i="4" s="1"/>
  <c r="V312" i="4"/>
  <c r="Q318" i="4" s="1"/>
  <c r="R313" i="4"/>
  <c r="F321" i="4" l="1"/>
  <c r="G321" i="4" s="1"/>
  <c r="E322" i="4" s="1"/>
  <c r="H318" i="4"/>
  <c r="S313" i="4"/>
  <c r="U313" i="4" s="1"/>
  <c r="V313" i="4" s="1"/>
  <c r="P314" i="4"/>
  <c r="J318" i="4" l="1"/>
  <c r="K318" i="4" s="1"/>
  <c r="S314" i="4"/>
  <c r="Q319" i="4"/>
  <c r="R314" i="4"/>
  <c r="F322" i="4" l="1"/>
  <c r="G322" i="4" s="1"/>
  <c r="E323" i="4" s="1"/>
  <c r="H319" i="4"/>
  <c r="U314" i="4"/>
  <c r="V314" i="4" s="1"/>
  <c r="Q320" i="4" s="1"/>
  <c r="P315" i="4"/>
  <c r="J319" i="4" l="1"/>
  <c r="K319" i="4" s="1"/>
  <c r="S315" i="4"/>
  <c r="R315" i="4"/>
  <c r="F323" i="4" l="1"/>
  <c r="G323" i="4" s="1"/>
  <c r="E324" i="4" s="1"/>
  <c r="H320" i="4"/>
  <c r="U315" i="4"/>
  <c r="V315" i="4" s="1"/>
  <c r="Q321" i="4" s="1"/>
  <c r="P316" i="4"/>
  <c r="J320" i="4" l="1"/>
  <c r="K320" i="4" s="1"/>
  <c r="S316" i="4"/>
  <c r="R316" i="4"/>
  <c r="F324" i="4" l="1"/>
  <c r="G324" i="4" s="1"/>
  <c r="E325" i="4" s="1"/>
  <c r="H321" i="4"/>
  <c r="J321" i="4" s="1"/>
  <c r="K321" i="4" s="1"/>
  <c r="F325" i="4" s="1"/>
  <c r="U316" i="4"/>
  <c r="V316" i="4" s="1"/>
  <c r="Q322" i="4" s="1"/>
  <c r="P317" i="4"/>
  <c r="G325" i="4" l="1"/>
  <c r="E326" i="4" s="1"/>
  <c r="H322" i="4"/>
  <c r="J322" i="4" s="1"/>
  <c r="K322" i="4" s="1"/>
  <c r="S317" i="4"/>
  <c r="R317" i="4"/>
  <c r="F326" i="4" l="1"/>
  <c r="G326" i="4" s="1"/>
  <c r="E327" i="4" s="1"/>
  <c r="H323" i="4"/>
  <c r="J323" i="4" s="1"/>
  <c r="K323" i="4" s="1"/>
  <c r="U317" i="4"/>
  <c r="V317" i="4" s="1"/>
  <c r="Q323" i="4" s="1"/>
  <c r="P318" i="4"/>
  <c r="H324" i="4" l="1"/>
  <c r="J324" i="4" s="1"/>
  <c r="K324" i="4" s="1"/>
  <c r="F327" i="4"/>
  <c r="G327" i="4" s="1"/>
  <c r="E328" i="4" s="1"/>
  <c r="S318" i="4"/>
  <c r="R318" i="4"/>
  <c r="H325" i="4" l="1"/>
  <c r="J325" i="4" s="1"/>
  <c r="K325" i="4" s="1"/>
  <c r="F328" i="4"/>
  <c r="G328" i="4" s="1"/>
  <c r="E329" i="4" s="1"/>
  <c r="U318" i="4"/>
  <c r="V318" i="4" s="1"/>
  <c r="Q324" i="4" s="1"/>
  <c r="P319" i="4"/>
  <c r="F329" i="4" l="1"/>
  <c r="G329" i="4" s="1"/>
  <c r="E330" i="4" s="1"/>
  <c r="H326" i="4"/>
  <c r="J326" i="4" s="1"/>
  <c r="K326" i="4" s="1"/>
  <c r="S319" i="4"/>
  <c r="R319" i="4"/>
  <c r="F330" i="4" l="1"/>
  <c r="G330" i="4" s="1"/>
  <c r="E331" i="4" s="1"/>
  <c r="H327" i="4"/>
  <c r="J327" i="4" s="1"/>
  <c r="K327" i="4" s="1"/>
  <c r="H328" i="4" s="1"/>
  <c r="J328" i="4" s="1"/>
  <c r="K328" i="4" s="1"/>
  <c r="U319" i="4"/>
  <c r="V319" i="4" s="1"/>
  <c r="Q325" i="4" s="1"/>
  <c r="P320" i="4"/>
  <c r="F332" i="4" l="1"/>
  <c r="F331" i="4"/>
  <c r="G331" i="4" s="1"/>
  <c r="E332" i="4" s="1"/>
  <c r="H329" i="4"/>
  <c r="J329" i="4" s="1"/>
  <c r="K329" i="4" s="1"/>
  <c r="S320" i="4"/>
  <c r="R320" i="4"/>
  <c r="G332" i="4" l="1"/>
  <c r="E333" i="4" s="1"/>
  <c r="H330" i="4"/>
  <c r="J330" i="4" s="1"/>
  <c r="K330" i="4" s="1"/>
  <c r="F334" i="4" s="1"/>
  <c r="F333" i="4"/>
  <c r="U320" i="4"/>
  <c r="V320" i="4" s="1"/>
  <c r="Q326" i="4" s="1"/>
  <c r="P321" i="4"/>
  <c r="G333" i="4" l="1"/>
  <c r="E334" i="4" s="1"/>
  <c r="G334" i="4" s="1"/>
  <c r="E335" i="4" s="1"/>
  <c r="H331" i="4"/>
  <c r="J331" i="4" s="1"/>
  <c r="K331" i="4" s="1"/>
  <c r="S321" i="4"/>
  <c r="R321" i="4"/>
  <c r="H332" i="4" l="1"/>
  <c r="J332" i="4" s="1"/>
  <c r="K332" i="4" s="1"/>
  <c r="F335" i="4"/>
  <c r="G335" i="4" s="1"/>
  <c r="E336" i="4" s="1"/>
  <c r="U321" i="4"/>
  <c r="V321" i="4" s="1"/>
  <c r="Q327" i="4" s="1"/>
  <c r="P322" i="4"/>
  <c r="H333" i="4" l="1"/>
  <c r="J333" i="4" s="1"/>
  <c r="K333" i="4" s="1"/>
  <c r="F337" i="4" s="1"/>
  <c r="F336" i="4"/>
  <c r="G336" i="4" s="1"/>
  <c r="E337" i="4" s="1"/>
  <c r="S322" i="4"/>
  <c r="R322" i="4"/>
  <c r="G337" i="4" l="1"/>
  <c r="E338" i="4" s="1"/>
  <c r="H334" i="4"/>
  <c r="J334" i="4" s="1"/>
  <c r="K334" i="4" s="1"/>
  <c r="H335" i="4" s="1"/>
  <c r="J335" i="4" s="1"/>
  <c r="K335" i="4" s="1"/>
  <c r="F339" i="4" s="1"/>
  <c r="U322" i="4"/>
  <c r="V322" i="4" s="1"/>
  <c r="Q328" i="4" s="1"/>
  <c r="P323" i="4"/>
  <c r="F338" i="4" l="1"/>
  <c r="G338" i="4" s="1"/>
  <c r="E339" i="4" s="1"/>
  <c r="G339" i="4" s="1"/>
  <c r="E340" i="4" s="1"/>
  <c r="H336" i="4"/>
  <c r="J336" i="4" s="1"/>
  <c r="K336" i="4" s="1"/>
  <c r="S323" i="4"/>
  <c r="R323" i="4"/>
  <c r="H337" i="4" l="1"/>
  <c r="J337" i="4" s="1"/>
  <c r="K337" i="4" s="1"/>
  <c r="F341" i="4" s="1"/>
  <c r="F340" i="4"/>
  <c r="G340" i="4" s="1"/>
  <c r="E341" i="4" s="1"/>
  <c r="U323" i="4"/>
  <c r="V323" i="4" s="1"/>
  <c r="Q329" i="4" s="1"/>
  <c r="P324" i="4"/>
  <c r="H338" i="4" l="1"/>
  <c r="J338" i="4" s="1"/>
  <c r="K338" i="4" s="1"/>
  <c r="H339" i="4" s="1"/>
  <c r="J339" i="4" s="1"/>
  <c r="K339" i="4" s="1"/>
  <c r="G341" i="4"/>
  <c r="E342" i="4" s="1"/>
  <c r="S324" i="4"/>
  <c r="R324" i="4"/>
  <c r="F343" i="4" l="1"/>
  <c r="H340" i="4"/>
  <c r="J340" i="4" s="1"/>
  <c r="K340" i="4" s="1"/>
  <c r="F342" i="4"/>
  <c r="G342" i="4" s="1"/>
  <c r="E343" i="4" s="1"/>
  <c r="U324" i="4"/>
  <c r="V324" i="4" s="1"/>
  <c r="Q330" i="4" s="1"/>
  <c r="P325" i="4"/>
  <c r="G343" i="4" l="1"/>
  <c r="E344" i="4" s="1"/>
  <c r="F344" i="4"/>
  <c r="H341" i="4"/>
  <c r="J341" i="4" s="1"/>
  <c r="K341" i="4" s="1"/>
  <c r="S325" i="4"/>
  <c r="R325" i="4"/>
  <c r="G344" i="4" l="1"/>
  <c r="E345" i="4" s="1"/>
  <c r="F345" i="4"/>
  <c r="H342" i="4"/>
  <c r="J342" i="4" s="1"/>
  <c r="K342" i="4" s="1"/>
  <c r="U325" i="4"/>
  <c r="V325" i="4" s="1"/>
  <c r="Q331" i="4" s="1"/>
  <c r="P326" i="4"/>
  <c r="G345" i="4" l="1"/>
  <c r="E346" i="4" s="1"/>
  <c r="F346" i="4"/>
  <c r="H343" i="4"/>
  <c r="J343" i="4" s="1"/>
  <c r="K343" i="4" s="1"/>
  <c r="S326" i="4"/>
  <c r="R326" i="4"/>
  <c r="G346" i="4" l="1"/>
  <c r="E347" i="4" s="1"/>
  <c r="F347" i="4"/>
  <c r="H344" i="4"/>
  <c r="J344" i="4" s="1"/>
  <c r="K344" i="4" s="1"/>
  <c r="H345" i="4" s="1"/>
  <c r="J345" i="4" s="1"/>
  <c r="K345" i="4" s="1"/>
  <c r="U326" i="4"/>
  <c r="V326" i="4" s="1"/>
  <c r="Q332" i="4" s="1"/>
  <c r="P327" i="4"/>
  <c r="G347" i="4" l="1"/>
  <c r="E348" i="4" s="1"/>
  <c r="F349" i="4"/>
  <c r="F348" i="4"/>
  <c r="H346" i="4"/>
  <c r="J346" i="4" s="1"/>
  <c r="K346" i="4" s="1"/>
  <c r="S327" i="4"/>
  <c r="R327" i="4"/>
  <c r="G348" i="4" l="1"/>
  <c r="E349" i="4" s="1"/>
  <c r="G349" i="4" s="1"/>
  <c r="E350" i="4" s="1"/>
  <c r="F350" i="4"/>
  <c r="H347" i="4"/>
  <c r="J347" i="4" s="1"/>
  <c r="K347" i="4" s="1"/>
  <c r="H348" i="4" s="1"/>
  <c r="U327" i="4"/>
  <c r="V327" i="4" s="1"/>
  <c r="Q333" i="4" s="1"/>
  <c r="P328" i="4"/>
  <c r="J348" i="4" l="1"/>
  <c r="K348" i="4" s="1"/>
  <c r="F352" i="4" s="1"/>
  <c r="G350" i="4"/>
  <c r="E351" i="4" s="1"/>
  <c r="F351" i="4"/>
  <c r="S328" i="4"/>
  <c r="R328" i="4"/>
  <c r="H349" i="4" l="1"/>
  <c r="J349" i="4" s="1"/>
  <c r="K349" i="4" s="1"/>
  <c r="F353" i="4" s="1"/>
  <c r="G351" i="4"/>
  <c r="E352" i="4" s="1"/>
  <c r="G352" i="4" s="1"/>
  <c r="E353" i="4" s="1"/>
  <c r="U328" i="4"/>
  <c r="V328" i="4" s="1"/>
  <c r="Q334" i="4" s="1"/>
  <c r="P329" i="4"/>
  <c r="H350" i="4" l="1"/>
  <c r="J350" i="4" s="1"/>
  <c r="K350" i="4" s="1"/>
  <c r="F354" i="4" s="1"/>
  <c r="G353" i="4"/>
  <c r="E354" i="4" s="1"/>
  <c r="S329" i="4"/>
  <c r="R329" i="4"/>
  <c r="G354" i="4" l="1"/>
  <c r="E355" i="4" s="1"/>
  <c r="H351" i="4"/>
  <c r="J351" i="4" s="1"/>
  <c r="K351" i="4" s="1"/>
  <c r="H352" i="4" s="1"/>
  <c r="J352" i="4" s="1"/>
  <c r="K352" i="4" s="1"/>
  <c r="F356" i="4" s="1"/>
  <c r="U329" i="4"/>
  <c r="V329" i="4" s="1"/>
  <c r="Q335" i="4" s="1"/>
  <c r="P330" i="4"/>
  <c r="F355" i="4" l="1"/>
  <c r="G355" i="4" s="1"/>
  <c r="E356" i="4" s="1"/>
  <c r="G356" i="4" s="1"/>
  <c r="E357" i="4" s="1"/>
  <c r="H353" i="4"/>
  <c r="J353" i="4" s="1"/>
  <c r="K353" i="4" s="1"/>
  <c r="F357" i="4" s="1"/>
  <c r="S330" i="4"/>
  <c r="R330" i="4"/>
  <c r="G357" i="4" l="1"/>
  <c r="E358" i="4" s="1"/>
  <c r="H354" i="4"/>
  <c r="J354" i="4" s="1"/>
  <c r="K354" i="4" s="1"/>
  <c r="H355" i="4" s="1"/>
  <c r="J355" i="4" s="1"/>
  <c r="K355" i="4" s="1"/>
  <c r="F359" i="4" s="1"/>
  <c r="U330" i="4"/>
  <c r="V330" i="4" s="1"/>
  <c r="Q336" i="4" s="1"/>
  <c r="P331" i="4"/>
  <c r="F358" i="4" l="1"/>
  <c r="G358" i="4" s="1"/>
  <c r="E359" i="4" s="1"/>
  <c r="G359" i="4" s="1"/>
  <c r="E360" i="4" s="1"/>
  <c r="H356" i="4"/>
  <c r="J356" i="4" s="1"/>
  <c r="K356" i="4" s="1"/>
  <c r="H357" i="4" s="1"/>
  <c r="J357" i="4" s="1"/>
  <c r="K357" i="4" s="1"/>
  <c r="F361" i="4" s="1"/>
  <c r="S331" i="4"/>
  <c r="R331" i="4"/>
  <c r="H358" i="4" l="1"/>
  <c r="J358" i="4" s="1"/>
  <c r="K358" i="4" s="1"/>
  <c r="F362" i="4" s="1"/>
  <c r="F360" i="4"/>
  <c r="G360" i="4" s="1"/>
  <c r="E361" i="4" s="1"/>
  <c r="G361" i="4" s="1"/>
  <c r="E362" i="4" s="1"/>
  <c r="U331" i="4"/>
  <c r="V331" i="4" s="1"/>
  <c r="Q337" i="4" s="1"/>
  <c r="P332" i="4"/>
  <c r="G362" i="4" l="1"/>
  <c r="E363" i="4" s="1"/>
  <c r="H359" i="4"/>
  <c r="J359" i="4" s="1"/>
  <c r="K359" i="4" s="1"/>
  <c r="F363" i="4" s="1"/>
  <c r="S332" i="4"/>
  <c r="R332" i="4"/>
  <c r="G363" i="4" l="1"/>
  <c r="E364" i="4" s="1"/>
  <c r="H360" i="4"/>
  <c r="J360" i="4" s="1"/>
  <c r="K360" i="4" s="1"/>
  <c r="F364" i="4" s="1"/>
  <c r="U332" i="4"/>
  <c r="V332" i="4" s="1"/>
  <c r="Q338" i="4" s="1"/>
  <c r="P333" i="4"/>
  <c r="G364" i="4" l="1"/>
  <c r="E365" i="4" s="1"/>
  <c r="H361" i="4"/>
  <c r="J361" i="4" s="1"/>
  <c r="K361" i="4" s="1"/>
  <c r="F365" i="4" s="1"/>
  <c r="G365" i="4" s="1"/>
  <c r="E366" i="4" s="1"/>
  <c r="S333" i="4"/>
  <c r="R333" i="4"/>
  <c r="H362" i="4" l="1"/>
  <c r="J362" i="4" s="1"/>
  <c r="K362" i="4" s="1"/>
  <c r="F366" i="4" s="1"/>
  <c r="G366" i="4" s="1"/>
  <c r="E367" i="4" s="1"/>
  <c r="U333" i="4"/>
  <c r="V333" i="4" s="1"/>
  <c r="Q339" i="4" s="1"/>
  <c r="P334" i="4"/>
  <c r="H363" i="4" l="1"/>
  <c r="J363" i="4" s="1"/>
  <c r="K363" i="4" s="1"/>
  <c r="H364" i="4" s="1"/>
  <c r="J364" i="4" s="1"/>
  <c r="K364" i="4" s="1"/>
  <c r="F368" i="4" s="1"/>
  <c r="S334" i="4"/>
  <c r="R334" i="4"/>
  <c r="F367" i="4" l="1"/>
  <c r="G367" i="4" s="1"/>
  <c r="E368" i="4" s="1"/>
  <c r="G368" i="4" s="1"/>
  <c r="E369" i="4" s="1"/>
  <c r="H365" i="4"/>
  <c r="J365" i="4" s="1"/>
  <c r="K365" i="4" s="1"/>
  <c r="F369" i="4" s="1"/>
  <c r="U334" i="4"/>
  <c r="V334" i="4" s="1"/>
  <c r="Q340" i="4" s="1"/>
  <c r="P335" i="4"/>
  <c r="G369" i="4" l="1"/>
  <c r="E370" i="4" s="1"/>
  <c r="H366" i="4"/>
  <c r="J366" i="4" s="1"/>
  <c r="K366" i="4" s="1"/>
  <c r="F370" i="4" s="1"/>
  <c r="G370" i="4" s="1"/>
  <c r="E371" i="4" s="1"/>
  <c r="S335" i="4"/>
  <c r="R335" i="4"/>
  <c r="H367" i="4" l="1"/>
  <c r="J367" i="4" s="1"/>
  <c r="K367" i="4" s="1"/>
  <c r="H368" i="4" s="1"/>
  <c r="J368" i="4" s="1"/>
  <c r="K368" i="4" s="1"/>
  <c r="F372" i="4" s="1"/>
  <c r="U335" i="4"/>
  <c r="V335" i="4" s="1"/>
  <c r="Q341" i="4" s="1"/>
  <c r="P336" i="4"/>
  <c r="H369" i="4" l="1"/>
  <c r="J369" i="4" s="1"/>
  <c r="K369" i="4" s="1"/>
  <c r="H370" i="4" s="1"/>
  <c r="J370" i="4" s="1"/>
  <c r="K370" i="4" s="1"/>
  <c r="F374" i="4" s="1"/>
  <c r="F371" i="4"/>
  <c r="G371" i="4" s="1"/>
  <c r="E372" i="4" s="1"/>
  <c r="G372" i="4" s="1"/>
  <c r="E373" i="4" s="1"/>
  <c r="S336" i="4"/>
  <c r="R336" i="4"/>
  <c r="H371" i="4" l="1"/>
  <c r="J371" i="4" s="1"/>
  <c r="K371" i="4" s="1"/>
  <c r="H372" i="4" s="1"/>
  <c r="J372" i="4" s="1"/>
  <c r="K372" i="4" s="1"/>
  <c r="F376" i="4" s="1"/>
  <c r="F373" i="4"/>
  <c r="G373" i="4" s="1"/>
  <c r="E374" i="4" s="1"/>
  <c r="G374" i="4" s="1"/>
  <c r="E375" i="4" s="1"/>
  <c r="U336" i="4"/>
  <c r="V336" i="4" s="1"/>
  <c r="Q342" i="4" s="1"/>
  <c r="P337" i="4"/>
  <c r="H373" i="4" l="1"/>
  <c r="J373" i="4" s="1"/>
  <c r="K373" i="4" s="1"/>
  <c r="F377" i="4" s="1"/>
  <c r="F375" i="4"/>
  <c r="G375" i="4" s="1"/>
  <c r="E376" i="4" s="1"/>
  <c r="G376" i="4" s="1"/>
  <c r="E377" i="4" s="1"/>
  <c r="S337" i="4"/>
  <c r="R337" i="4"/>
  <c r="G377" i="4" l="1"/>
  <c r="E378" i="4" s="1"/>
  <c r="H374" i="4"/>
  <c r="J374" i="4" s="1"/>
  <c r="K374" i="4" s="1"/>
  <c r="F378" i="4" s="1"/>
  <c r="U337" i="4"/>
  <c r="V337" i="4" s="1"/>
  <c r="Q343" i="4" s="1"/>
  <c r="P338" i="4"/>
  <c r="G378" i="4" l="1"/>
  <c r="E379" i="4" s="1"/>
  <c r="H375" i="4"/>
  <c r="J375" i="4" s="1"/>
  <c r="K375" i="4" s="1"/>
  <c r="F379" i="4" s="1"/>
  <c r="G379" i="4" s="1"/>
  <c r="E380" i="4" s="1"/>
  <c r="S338" i="4"/>
  <c r="R338" i="4"/>
  <c r="H376" i="4" l="1"/>
  <c r="J376" i="4" s="1"/>
  <c r="K376" i="4" s="1"/>
  <c r="F380" i="4" s="1"/>
  <c r="G380" i="4" s="1"/>
  <c r="R13" i="3"/>
  <c r="U338" i="4"/>
  <c r="V338" i="4" s="1"/>
  <c r="Q344" i="4" s="1"/>
  <c r="P339" i="4"/>
  <c r="H377" i="4" l="1"/>
  <c r="J377" i="4" s="1"/>
  <c r="K377" i="4" s="1"/>
  <c r="H378" i="4" s="1"/>
  <c r="J378" i="4" s="1"/>
  <c r="S339" i="4"/>
  <c r="R339" i="4"/>
  <c r="K378" i="4" l="1"/>
  <c r="H379" i="4" s="1"/>
  <c r="U339" i="4"/>
  <c r="V339" i="4" s="1"/>
  <c r="Q345" i="4" s="1"/>
  <c r="P340" i="4"/>
  <c r="J379" i="4" l="1"/>
  <c r="S340" i="4"/>
  <c r="R340" i="4"/>
  <c r="K379" i="4" l="1"/>
  <c r="H380" i="4" s="1"/>
  <c r="U340" i="4"/>
  <c r="V340" i="4" s="1"/>
  <c r="Q346" i="4" s="1"/>
  <c r="P341" i="4"/>
  <c r="J380" i="4" l="1"/>
  <c r="R14" i="3"/>
  <c r="R12" i="3" s="1"/>
  <c r="R15" i="3" s="1"/>
  <c r="S341" i="4"/>
  <c r="R341" i="4"/>
  <c r="K380" i="4" l="1"/>
  <c r="R11" i="3" s="1"/>
  <c r="R10" i="3"/>
  <c r="R16" i="3" s="1"/>
  <c r="U341" i="4"/>
  <c r="V341" i="4" s="1"/>
  <c r="Q347" i="4" s="1"/>
  <c r="P342" i="4"/>
  <c r="R17" i="3" l="1"/>
  <c r="S342" i="4"/>
  <c r="R342" i="4"/>
  <c r="U342" i="4" l="1"/>
  <c r="V342" i="4" s="1"/>
  <c r="Q348" i="4" s="1"/>
  <c r="P343" i="4"/>
  <c r="S343" i="4" l="1"/>
  <c r="R343" i="4"/>
  <c r="U343" i="4" l="1"/>
  <c r="V343" i="4" s="1"/>
  <c r="Q349" i="4" s="1"/>
  <c r="P344" i="4"/>
  <c r="S344" i="4" l="1"/>
  <c r="R344" i="4"/>
  <c r="U344" i="4" l="1"/>
  <c r="V344" i="4" s="1"/>
  <c r="Q350" i="4" s="1"/>
  <c r="P345" i="4"/>
  <c r="S345" i="4" l="1"/>
  <c r="R345" i="4"/>
  <c r="U345" i="4" l="1"/>
  <c r="V345" i="4" s="1"/>
  <c r="Q351" i="4" s="1"/>
  <c r="P346" i="4"/>
  <c r="S346" i="4" l="1"/>
  <c r="R346" i="4"/>
  <c r="U346" i="4" l="1"/>
  <c r="V346" i="4" s="1"/>
  <c r="Q352" i="4" s="1"/>
  <c r="P347" i="4"/>
  <c r="S347" i="4" l="1"/>
  <c r="R347" i="4"/>
  <c r="U347" i="4" l="1"/>
  <c r="V347" i="4" s="1"/>
  <c r="Q353" i="4" s="1"/>
  <c r="P348" i="4"/>
  <c r="S348" i="4" l="1"/>
  <c r="R348" i="4"/>
  <c r="U348" i="4" l="1"/>
  <c r="V348" i="4" s="1"/>
  <c r="Q354" i="4" s="1"/>
  <c r="P349" i="4"/>
  <c r="S349" i="4" l="1"/>
  <c r="R349" i="4"/>
  <c r="U349" i="4" l="1"/>
  <c r="V349" i="4" s="1"/>
  <c r="Q355" i="4" s="1"/>
  <c r="P350" i="4"/>
  <c r="S350" i="4" l="1"/>
  <c r="R350" i="4"/>
  <c r="U350" i="4" l="1"/>
  <c r="V350" i="4" s="1"/>
  <c r="Q356" i="4" s="1"/>
  <c r="P351" i="4"/>
  <c r="S351" i="4" l="1"/>
  <c r="R351" i="4"/>
  <c r="U351" i="4" l="1"/>
  <c r="V351" i="4" s="1"/>
  <c r="Q357" i="4" s="1"/>
  <c r="P352" i="4"/>
  <c r="S352" i="4" l="1"/>
  <c r="R352" i="4"/>
  <c r="U352" i="4" l="1"/>
  <c r="V352" i="4" s="1"/>
  <c r="Q358" i="4" s="1"/>
  <c r="P353" i="4"/>
  <c r="S353" i="4" l="1"/>
  <c r="R353" i="4"/>
  <c r="U353" i="4" l="1"/>
  <c r="V353" i="4" s="1"/>
  <c r="Q359" i="4" s="1"/>
  <c r="P354" i="4"/>
  <c r="S354" i="4" l="1"/>
  <c r="R354" i="4"/>
  <c r="U354" i="4" l="1"/>
  <c r="V354" i="4" s="1"/>
  <c r="Q360" i="4" s="1"/>
  <c r="P355" i="4"/>
  <c r="S355" i="4" l="1"/>
  <c r="R355" i="4"/>
  <c r="U355" i="4" l="1"/>
  <c r="V355" i="4" s="1"/>
  <c r="Q361" i="4" s="1"/>
  <c r="P356" i="4"/>
  <c r="S356" i="4" l="1"/>
  <c r="R356" i="4"/>
  <c r="U356" i="4" l="1"/>
  <c r="V356" i="4" s="1"/>
  <c r="Q362" i="4" s="1"/>
  <c r="P357" i="4"/>
  <c r="S357" i="4" l="1"/>
  <c r="R357" i="4"/>
  <c r="U357" i="4" l="1"/>
  <c r="V357" i="4" s="1"/>
  <c r="Q363" i="4" s="1"/>
  <c r="P358" i="4"/>
  <c r="S358" i="4" l="1"/>
  <c r="R358" i="4"/>
  <c r="U358" i="4" l="1"/>
  <c r="V358" i="4" s="1"/>
  <c r="Q364" i="4" s="1"/>
  <c r="P359" i="4"/>
  <c r="S359" i="4" l="1"/>
  <c r="R359" i="4"/>
  <c r="U359" i="4" l="1"/>
  <c r="V359" i="4" s="1"/>
  <c r="Q365" i="4" s="1"/>
  <c r="P360" i="4"/>
  <c r="S360" i="4" l="1"/>
  <c r="R360" i="4"/>
  <c r="U360" i="4" l="1"/>
  <c r="V360" i="4" s="1"/>
  <c r="Q366" i="4" s="1"/>
  <c r="P361" i="4"/>
  <c r="S361" i="4" l="1"/>
  <c r="R361" i="4"/>
  <c r="U361" i="4" l="1"/>
  <c r="V361" i="4" s="1"/>
  <c r="Q367" i="4" s="1"/>
  <c r="P362" i="4"/>
  <c r="S362" i="4" l="1"/>
  <c r="R362" i="4"/>
  <c r="U362" i="4" l="1"/>
  <c r="V362" i="4" s="1"/>
  <c r="Q368" i="4" s="1"/>
  <c r="P363" i="4"/>
  <c r="S363" i="4" l="1"/>
  <c r="R363" i="4"/>
  <c r="U363" i="4" l="1"/>
  <c r="V363" i="4" s="1"/>
  <c r="Q369" i="4" s="1"/>
  <c r="P364" i="4"/>
  <c r="S364" i="4" l="1"/>
  <c r="R364" i="4"/>
  <c r="U364" i="4" l="1"/>
  <c r="V364" i="4" s="1"/>
  <c r="Q370" i="4" s="1"/>
  <c r="P365" i="4"/>
  <c r="S365" i="4" l="1"/>
  <c r="R365" i="4"/>
  <c r="U365" i="4" l="1"/>
  <c r="V365" i="4" s="1"/>
  <c r="Q371" i="4" s="1"/>
  <c r="P366" i="4"/>
  <c r="S366" i="4" l="1"/>
  <c r="R366" i="4"/>
  <c r="U366" i="4" l="1"/>
  <c r="V366" i="4" s="1"/>
  <c r="Q372" i="4" s="1"/>
  <c r="P367" i="4"/>
  <c r="S367" i="4" l="1"/>
  <c r="R367" i="4"/>
  <c r="U367" i="4" l="1"/>
  <c r="V367" i="4" s="1"/>
  <c r="Q373" i="4" s="1"/>
  <c r="P368" i="4"/>
  <c r="S368" i="4" l="1"/>
  <c r="R368" i="4"/>
  <c r="U368" i="4" l="1"/>
  <c r="V368" i="4" s="1"/>
  <c r="Q374" i="4" s="1"/>
  <c r="P369" i="4"/>
  <c r="S369" i="4" l="1"/>
  <c r="R369" i="4"/>
  <c r="U369" i="4" l="1"/>
  <c r="V369" i="4" s="1"/>
  <c r="Q375" i="4" s="1"/>
  <c r="P370" i="4"/>
  <c r="S370" i="4" l="1"/>
  <c r="R370" i="4"/>
  <c r="U370" i="4" l="1"/>
  <c r="V370" i="4" s="1"/>
  <c r="Q376" i="4" s="1"/>
  <c r="P371" i="4"/>
  <c r="S371" i="4" l="1"/>
  <c r="R371" i="4"/>
  <c r="U371" i="4" l="1"/>
  <c r="V371" i="4" s="1"/>
  <c r="Q377" i="4" s="1"/>
  <c r="P372" i="4"/>
  <c r="S372" i="4" l="1"/>
  <c r="R372" i="4"/>
  <c r="U372" i="4" l="1"/>
  <c r="V372" i="4" s="1"/>
  <c r="Q378" i="4" s="1"/>
  <c r="P373" i="4"/>
  <c r="S373" i="4" l="1"/>
  <c r="R373" i="4"/>
  <c r="U373" i="4" l="1"/>
  <c r="V373" i="4" s="1"/>
  <c r="Q379" i="4" s="1"/>
  <c r="P374" i="4"/>
  <c r="S374" i="4" l="1"/>
  <c r="R374" i="4"/>
  <c r="U374" i="4" l="1"/>
  <c r="V374" i="4" s="1"/>
  <c r="Q380" i="4" s="1"/>
  <c r="P375" i="4"/>
  <c r="S375" i="4" l="1"/>
  <c r="R375" i="4"/>
  <c r="U375" i="4" l="1"/>
  <c r="V375" i="4" s="1"/>
  <c r="S376" i="4" s="1"/>
  <c r="P376" i="4"/>
  <c r="R376" i="4" l="1"/>
  <c r="U376" i="4" s="1"/>
  <c r="V376" i="4" s="1"/>
  <c r="S377" i="4" l="1"/>
  <c r="P377" i="4"/>
  <c r="R377" i="4" l="1"/>
  <c r="U377" i="4" l="1"/>
  <c r="V377" i="4" s="1"/>
  <c r="S378" i="4" s="1"/>
  <c r="P378" i="4"/>
  <c r="R378" i="4" l="1"/>
  <c r="U378" i="4" s="1"/>
  <c r="V378" i="4" s="1"/>
  <c r="S379" i="4" l="1"/>
  <c r="P379" i="4"/>
  <c r="R379" i="4" l="1"/>
  <c r="U379" i="4" s="1"/>
  <c r="V379" i="4" l="1"/>
  <c r="S380" i="4" s="1"/>
  <c r="S14" i="3" s="1"/>
  <c r="T14" i="3" s="1"/>
  <c r="P380" i="4"/>
  <c r="R380" i="4" s="1"/>
  <c r="S13" i="3" s="1"/>
  <c r="T13" i="3" s="1"/>
  <c r="S12" i="3" l="1"/>
  <c r="S15" i="3" s="1"/>
  <c r="T15" i="3" s="1"/>
  <c r="U380" i="4"/>
  <c r="T12" i="3" l="1"/>
  <c r="V380" i="4"/>
  <c r="S11" i="3" s="1"/>
  <c r="S10" i="3"/>
  <c r="T11" i="3" l="1"/>
  <c r="S17" i="3"/>
  <c r="T10" i="3"/>
  <c r="S16" i="3"/>
  <c r="T16" i="3" s="1"/>
  <c r="T17" i="3" l="1"/>
</calcChain>
</file>

<file path=xl/sharedStrings.xml><?xml version="1.0" encoding="utf-8"?>
<sst xmlns="http://schemas.openxmlformats.org/spreadsheetml/2006/main" count="1184" uniqueCount="413">
  <si>
    <t>Store 1</t>
  </si>
  <si>
    <t>Store 2</t>
  </si>
  <si>
    <t>Demand Profile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</si>
  <si>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</si>
  <si>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</si>
  <si>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</si>
  <si>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</si>
  <si>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</si>
  <si>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</si>
  <si>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</si>
  <si>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</si>
  <si>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</si>
  <si>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</si>
  <si>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</si>
  <si>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</si>
  <si>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</si>
  <si>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</si>
  <si>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</si>
  <si>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</si>
  <si>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</si>
  <si>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</si>
  <si>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</si>
  <si>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</si>
  <si>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</si>
  <si>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</si>
  <si>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</si>
  <si>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</si>
  <si>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</si>
  <si>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</si>
  <si>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</si>
  <si>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</si>
  <si>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</si>
  <si>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</si>
  <si>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</si>
  <si>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</si>
  <si>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</si>
  <si>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</si>
  <si>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</si>
  <si>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</si>
  <si>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</si>
  <si>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</si>
  <si>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</si>
  <si>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</si>
  <si>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</si>
  <si>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</si>
  <si>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</si>
  <si>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</si>
  <si>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</si>
  <si>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</si>
  <si>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</si>
  <si>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</si>
  <si>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</si>
  <si>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</si>
  <si>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</si>
  <si>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</si>
  <si>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</si>
  <si>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</si>
  <si>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</si>
  <si>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</si>
  <si>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</si>
  <si>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</si>
  <si>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</si>
  <si>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</si>
  <si>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</si>
  <si>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</si>
  <si>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</si>
  <si>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</si>
  <si>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</si>
  <si>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</si>
  <si>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</si>
  <si>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</si>
  <si>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</si>
  <si>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</si>
  <si>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</si>
  <si>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</si>
  <si>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</si>
  <si>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</si>
  <si>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</si>
  <si>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</si>
  <si>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</si>
  <si>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</si>
  <si>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</si>
  <si>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</si>
  <si>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</si>
  <si>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</si>
  <si>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</si>
  <si>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</si>
  <si>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</si>
  <si>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</si>
  <si>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</si>
  <si>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</si>
  <si>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</si>
  <si>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</si>
  <si>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</si>
  <si>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</si>
  <si>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</si>
  <si>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</si>
  <si>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</si>
  <si>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</si>
  <si>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</si>
  <si>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</si>
  <si>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</si>
  <si>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</si>
  <si>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</si>
  <si>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</si>
  <si>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</si>
  <si>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</si>
  <si>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</si>
  <si>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</si>
  <si>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</si>
  <si>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</si>
  <si>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</si>
  <si>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</si>
  <si>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</si>
  <si>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</si>
  <si>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</si>
  <si>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Day 114</t>
  </si>
  <si>
    <t>Day 115</t>
  </si>
  <si>
    <t>Day 116</t>
  </si>
  <si>
    <t>Day 117</t>
  </si>
  <si>
    <t>Day 118</t>
  </si>
  <si>
    <t>Day 119</t>
  </si>
  <si>
    <t>Day 120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</si>
  <si>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</si>
  <si>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</si>
  <si>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</si>
  <si>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</si>
  <si>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</si>
  <si>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</si>
  <si>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</si>
  <si>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</si>
  <si>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</si>
  <si>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</si>
  <si>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</si>
  <si>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</si>
  <si>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</si>
  <si>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</si>
  <si>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</si>
  <si>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</si>
  <si>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</si>
  <si>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</si>
  <si>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</si>
  <si>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</si>
  <si>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</si>
  <si>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</si>
  <si>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</si>
  <si>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</si>
  <si>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</si>
  <si>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</si>
  <si>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</si>
  <si>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</si>
  <si>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</si>
  <si>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t>Day 150</t>
  </si>
  <si>
    <t>Day 151</t>
  </si>
  <si>
    <t>Day 152</t>
  </si>
  <si>
    <t>Day 153</t>
  </si>
  <si>
    <t>Day 154</t>
  </si>
  <si>
    <t>Day 155</t>
  </si>
  <si>
    <t>Day 156</t>
  </si>
  <si>
    <t>Day 157</t>
  </si>
  <si>
    <t>Day 158</t>
  </si>
  <si>
    <t>Day 159</t>
  </si>
  <si>
    <t>Day 160</t>
  </si>
  <si>
    <t>Day 161</t>
  </si>
  <si>
    <t>Day 162</t>
  </si>
  <si>
    <t>Day 163</t>
  </si>
  <si>
    <t>Day 164</t>
  </si>
  <si>
    <t>Day 165</t>
  </si>
  <si>
    <t>Day 166</t>
  </si>
  <si>
    <t>Day 167</t>
  </si>
  <si>
    <t>Day 168</t>
  </si>
  <si>
    <t>Day 169</t>
  </si>
  <si>
    <t>Day 170</t>
  </si>
  <si>
    <t>Day 171</t>
  </si>
  <si>
    <t>Day 172</t>
  </si>
  <si>
    <t>Day 173</t>
  </si>
  <si>
    <t>Day 174</t>
  </si>
  <si>
    <t>Day 175</t>
  </si>
  <si>
    <t>Day 176</t>
  </si>
  <si>
    <t>Day 177</t>
  </si>
  <si>
    <t>Day 178</t>
  </si>
  <si>
    <t>Day 179</t>
  </si>
  <si>
    <t>Day 180</t>
  </si>
  <si>
    <t>Day 181</t>
  </si>
  <si>
    <t>Day 182</t>
  </si>
  <si>
    <t>Day 183</t>
  </si>
  <si>
    <t>Day 184</t>
  </si>
  <si>
    <t>Day 185</t>
  </si>
  <si>
    <t>Day 186</t>
  </si>
  <si>
    <t>Day 187</t>
  </si>
  <si>
    <t>Day 188</t>
  </si>
  <si>
    <t>Day 189</t>
  </si>
  <si>
    <t>Day 190</t>
  </si>
  <si>
    <t>Day 191</t>
  </si>
  <si>
    <t>Day 192</t>
  </si>
  <si>
    <t>Day 193</t>
  </si>
  <si>
    <t>Day 194</t>
  </si>
  <si>
    <t>Day 195</t>
  </si>
  <si>
    <t>Day 196</t>
  </si>
  <si>
    <t>Day 197</t>
  </si>
  <si>
    <t>Day 198</t>
  </si>
  <si>
    <t>Day 199</t>
  </si>
  <si>
    <t>Day 200</t>
  </si>
  <si>
    <t>Day 201</t>
  </si>
  <si>
    <t>Day 202</t>
  </si>
  <si>
    <t>Day 203</t>
  </si>
  <si>
    <t>Day 204</t>
  </si>
  <si>
    <t>Day 205</t>
  </si>
  <si>
    <t>Day 206</t>
  </si>
  <si>
    <t>Day 207</t>
  </si>
  <si>
    <t>Day 208</t>
  </si>
  <si>
    <t>Day 209</t>
  </si>
  <si>
    <t>Day 210</t>
  </si>
  <si>
    <t>Day 211</t>
  </si>
  <si>
    <t>Day 212</t>
  </si>
  <si>
    <t>Day 213</t>
  </si>
  <si>
    <t>Day 214</t>
  </si>
  <si>
    <t>Day 215</t>
  </si>
  <si>
    <t>Day 216</t>
  </si>
  <si>
    <t>Day 217</t>
  </si>
  <si>
    <t>Day 218</t>
  </si>
  <si>
    <t>Day 219</t>
  </si>
  <si>
    <t>Day 220</t>
  </si>
  <si>
    <t>Day 221</t>
  </si>
  <si>
    <t>Day 222</t>
  </si>
  <si>
    <t>Day 223</t>
  </si>
  <si>
    <t>Day 224</t>
  </si>
  <si>
    <t>Day 225</t>
  </si>
  <si>
    <t>Day 226</t>
  </si>
  <si>
    <t>Day 227</t>
  </si>
  <si>
    <t>Day 228</t>
  </si>
  <si>
    <t>Day 229</t>
  </si>
  <si>
    <t>Day 230</t>
  </si>
  <si>
    <t>Day 231</t>
  </si>
  <si>
    <t>Day 232</t>
  </si>
  <si>
    <t>Day 233</t>
  </si>
  <si>
    <t>Day 234</t>
  </si>
  <si>
    <t>Day 235</t>
  </si>
  <si>
    <t>Day 236</t>
  </si>
  <si>
    <t>Day 237</t>
  </si>
  <si>
    <t>Day 238</t>
  </si>
  <si>
    <t>Day 239</t>
  </si>
  <si>
    <t>Day 240</t>
  </si>
  <si>
    <t>Day 241</t>
  </si>
  <si>
    <t>Day 242</t>
  </si>
  <si>
    <t>Day 243</t>
  </si>
  <si>
    <t>Day 244</t>
  </si>
  <si>
    <t>Day 245</t>
  </si>
  <si>
    <t>Day 246</t>
  </si>
  <si>
    <t>Day 247</t>
  </si>
  <si>
    <t>Day 248</t>
  </si>
  <si>
    <t>Day 249</t>
  </si>
  <si>
    <t>Day 250</t>
  </si>
  <si>
    <t>Day 251</t>
  </si>
  <si>
    <t>Day 252</t>
  </si>
  <si>
    <t>Day 253</t>
  </si>
  <si>
    <t>Day 254</t>
  </si>
  <si>
    <t>Day 255</t>
  </si>
  <si>
    <t>Day 256</t>
  </si>
  <si>
    <t>Day 257</t>
  </si>
  <si>
    <t>Day 258</t>
  </si>
  <si>
    <t>Day 259</t>
  </si>
  <si>
    <t>Day 260</t>
  </si>
  <si>
    <t>Day 261</t>
  </si>
  <si>
    <t>Day 262</t>
  </si>
  <si>
    <t>Day 263</t>
  </si>
  <si>
    <t>Day 264</t>
  </si>
  <si>
    <t>Day 265</t>
  </si>
  <si>
    <t>Day 266</t>
  </si>
  <si>
    <t>Day 267</t>
  </si>
  <si>
    <t>Day 268</t>
  </si>
  <si>
    <t>Day 269</t>
  </si>
  <si>
    <t>Day 270</t>
  </si>
  <si>
    <t>Day 271</t>
  </si>
  <si>
    <t>Day 272</t>
  </si>
  <si>
    <t>Day 273</t>
  </si>
  <si>
    <t>Day 274</t>
  </si>
  <si>
    <t>Day 275</t>
  </si>
  <si>
    <t>Day 276</t>
  </si>
  <si>
    <t>Day 277</t>
  </si>
  <si>
    <t>Day 278</t>
  </si>
  <si>
    <t>Day 279</t>
  </si>
  <si>
    <t>Day 280</t>
  </si>
  <si>
    <t>Day 281</t>
  </si>
  <si>
    <t>Day 282</t>
  </si>
  <si>
    <t>Day 283</t>
  </si>
  <si>
    <t>Day 284</t>
  </si>
  <si>
    <t>Day 285</t>
  </si>
  <si>
    <t>Day 286</t>
  </si>
  <si>
    <t>Day 287</t>
  </si>
  <si>
    <t>Day 288</t>
  </si>
  <si>
    <t>Day 289</t>
  </si>
  <si>
    <t>Day 290</t>
  </si>
  <si>
    <t>Day 291</t>
  </si>
  <si>
    <t>Day 292</t>
  </si>
  <si>
    <t>Day 293</t>
  </si>
  <si>
    <t>Day 294</t>
  </si>
  <si>
    <t>Day 295</t>
  </si>
  <si>
    <t>Day 296</t>
  </si>
  <si>
    <t>Day 297</t>
  </si>
  <si>
    <t>Day 298</t>
  </si>
  <si>
    <t>Day 299</t>
  </si>
  <si>
    <t>Day 300</t>
  </si>
  <si>
    <t>Day 301</t>
  </si>
  <si>
    <t>Day 302</t>
  </si>
  <si>
    <t>Day 303</t>
  </si>
  <si>
    <t>Day 304</t>
  </si>
  <si>
    <t>Day 305</t>
  </si>
  <si>
    <t>Day 306</t>
  </si>
  <si>
    <t>Day 307</t>
  </si>
  <si>
    <t>Day 308</t>
  </si>
  <si>
    <t>Day 309</t>
  </si>
  <si>
    <t>Day 310</t>
  </si>
  <si>
    <t>Day 311</t>
  </si>
  <si>
    <t>Day 312</t>
  </si>
  <si>
    <t>Day 313</t>
  </si>
  <si>
    <t>Day 314</t>
  </si>
  <si>
    <t>Day 315</t>
  </si>
  <si>
    <t>Day 316</t>
  </si>
  <si>
    <t>Day 317</t>
  </si>
  <si>
    <t>Day 318</t>
  </si>
  <si>
    <t>Day 319</t>
  </si>
  <si>
    <t>Day 320</t>
  </si>
  <si>
    <t>Day 321</t>
  </si>
  <si>
    <t>Day 322</t>
  </si>
  <si>
    <t>Day 323</t>
  </si>
  <si>
    <t>Day 324</t>
  </si>
  <si>
    <t>Day 325</t>
  </si>
  <si>
    <t>Day 326</t>
  </si>
  <si>
    <t>Day 327</t>
  </si>
  <si>
    <t>Day 328</t>
  </si>
  <si>
    <t>Day 329</t>
  </si>
  <si>
    <t>Day 330</t>
  </si>
  <si>
    <t>Day 331</t>
  </si>
  <si>
    <t>Day 332</t>
  </si>
  <si>
    <t>Day 333</t>
  </si>
  <si>
    <t>Day 334</t>
  </si>
  <si>
    <t>Day 335</t>
  </si>
  <si>
    <t>Day 336</t>
  </si>
  <si>
    <t>Day 337</t>
  </si>
  <si>
    <t>Day 338</t>
  </si>
  <si>
    <t>Day 339</t>
  </si>
  <si>
    <t>Day 340</t>
  </si>
  <si>
    <t>Day 341</t>
  </si>
  <si>
    <t>Day 342</t>
  </si>
  <si>
    <t>Day 343</t>
  </si>
  <si>
    <t>Day 344</t>
  </si>
  <si>
    <t>Day 345</t>
  </si>
  <si>
    <t>Day 346</t>
  </si>
  <si>
    <t>Day 347</t>
  </si>
  <si>
    <t>Day 348</t>
  </si>
  <si>
    <t>Day 349</t>
  </si>
  <si>
    <t>Day 350</t>
  </si>
  <si>
    <t>Day 351</t>
  </si>
  <si>
    <t>Day 352</t>
  </si>
  <si>
    <t>Day 353</t>
  </si>
  <si>
    <t>Day 354</t>
  </si>
  <si>
    <t>Day 355</t>
  </si>
  <si>
    <t>Day 356</t>
  </si>
  <si>
    <t>Day 357</t>
  </si>
  <si>
    <t>Day 358</t>
  </si>
  <si>
    <t>Day 359</t>
  </si>
  <si>
    <t>Day 360</t>
  </si>
  <si>
    <t>Day 361</t>
  </si>
  <si>
    <t>Day 362</t>
  </si>
  <si>
    <t>Day 363</t>
  </si>
  <si>
    <t>Day 364</t>
  </si>
  <si>
    <t>Day 365</t>
  </si>
  <si>
    <t>Initial Stock</t>
  </si>
  <si>
    <t>MOQ Policy</t>
  </si>
  <si>
    <t>Opening Stock</t>
  </si>
  <si>
    <t>Closing Stock</t>
  </si>
  <si>
    <t>Stock In-Transit</t>
  </si>
  <si>
    <t>Demand</t>
  </si>
  <si>
    <t>Order Placed?</t>
  </si>
  <si>
    <t>Order Quantity</t>
  </si>
  <si>
    <t>Stock Received</t>
  </si>
  <si>
    <t>Demand during lead time</t>
  </si>
  <si>
    <t xml:space="preserve">S.N. </t>
  </si>
  <si>
    <t>Day</t>
  </si>
  <si>
    <t>Orders Placed</t>
  </si>
  <si>
    <t>Average Stock</t>
  </si>
  <si>
    <t>Stock in-Transit</t>
  </si>
  <si>
    <t>Inventory Carrying Cost</t>
  </si>
  <si>
    <t>Transportation Cost</t>
  </si>
  <si>
    <t>Total</t>
  </si>
  <si>
    <t>Inventory Carrying Cost ($)</t>
  </si>
  <si>
    <t>Item Cost</t>
  </si>
  <si>
    <t>Vehicle Utilization</t>
  </si>
  <si>
    <t>Units Ordered</t>
  </si>
  <si>
    <t>Vehicle Capacity</t>
  </si>
  <si>
    <t>Average Inventory (units)</t>
  </si>
  <si>
    <t>Orders</t>
  </si>
  <si>
    <t>Inventory</t>
  </si>
  <si>
    <t>Transportation</t>
  </si>
  <si>
    <t>Transportation Cost (per trip)</t>
  </si>
  <si>
    <t>Lead Time (days)</t>
  </si>
  <si>
    <r>
      <t xml:space="preserve">All cells in </t>
    </r>
    <r>
      <rPr>
        <b/>
        <i/>
        <sz val="11"/>
        <color rgb="FF00B050"/>
        <rFont val="Calibri"/>
        <family val="2"/>
        <scheme val="minor"/>
      </rPr>
      <t>green</t>
    </r>
    <r>
      <rPr>
        <i/>
        <sz val="11"/>
        <color theme="1"/>
        <rFont val="Calibri"/>
        <family val="2"/>
        <scheme val="minor"/>
      </rPr>
      <t xml:space="preserve"> can be modified</t>
    </r>
  </si>
  <si>
    <t>Enter demand (or projected demand) in units by day</t>
  </si>
  <si>
    <t>Order Placed</t>
  </si>
  <si>
    <t>Selected Day</t>
  </si>
  <si>
    <t>S.N.</t>
  </si>
  <si>
    <t>In-Transit</t>
  </si>
  <si>
    <t>Selected Store--&gt;</t>
  </si>
  <si>
    <t>Select--&gt;</t>
  </si>
  <si>
    <t>All the results above are dynamic</t>
  </si>
  <si>
    <t>DAY</t>
  </si>
  <si>
    <t>Text Box Content</t>
  </si>
  <si>
    <t>Order Placed Text Box</t>
  </si>
  <si>
    <t>Stock Received Text Box</t>
  </si>
  <si>
    <t>Simulate Day</t>
  </si>
  <si>
    <t>Next Day</t>
  </si>
  <si>
    <t>Previous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</si>
</sst>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6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0" fontId="3" fillId="0" borderId="2" applyNumberFormat="0" applyFill="0" applyAlignment="0" applyProtection="0"/>
    <xf numFmtId="0" fontId="2" fillId="2" borderId="0" applyNumberFormat="0" applyBorder="0" applyAlignment="0" applyProtection="0"/>
    <xf numFmtId="0" fontId="5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" fillId="8" borderId="0" applyNumberFormat="0" applyBorder="0" applyAlignment="0" applyProtection="0"/>
    <xf numFmtId="0" fontId="5" fillId="10" borderId="0" applyNumberFormat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2" applyBorder="1"/>
    <xf numFmtId="0" fontId="1" fillId="0" borderId="1" xfId="0" applyFont="1" applyBorder="1"/>
    <xf numFmtId="0" fontId="2" fillId="5" borderId="1" xfId="6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1" xfId="4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5" borderId="5" xfId="6" applyBorder="1" applyAlignment="1">
      <alignment horizontal="center"/>
    </xf>
    <xf numFmtId="0" fontId="2" fillId="5" borderId="6" xfId="6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5" borderId="5" xfId="6" applyBorder="1" applyAlignment="1">
      <alignment horizontal="center" vertical="center"/>
    </xf>
    <xf numFmtId="0" fontId="2" fillId="5" borderId="6" xfId="6" applyBorder="1" applyAlignment="1">
      <alignment horizontal="center" vertical="center"/>
    </xf>
    <xf numFmtId="0" fontId="0" fillId="9" borderId="0" xfId="0" applyFill="1"/>
    <xf numFmtId="0" fontId="8" fillId="0" borderId="0" xfId="0" applyFont="1"/>
    <xf numFmtId="165" fontId="2" fillId="4" borderId="7" xfId="5" applyNumberFormat="1" applyBorder="1"/>
    <xf numFmtId="165" fontId="2" fillId="4" borderId="12" xfId="5" applyNumberFormat="1" applyBorder="1"/>
    <xf numFmtId="164" fontId="2" fillId="2" borderId="8" xfId="3" applyNumberFormat="1" applyBorder="1"/>
    <xf numFmtId="164" fontId="2" fillId="2" borderId="13" xfId="3" applyNumberFormat="1" applyBorder="1"/>
    <xf numFmtId="1" fontId="2" fillId="8" borderId="9" xfId="9" applyNumberFormat="1" applyBorder="1"/>
    <xf numFmtId="1" fontId="2" fillId="8" borderId="4" xfId="9" applyNumberFormat="1" applyBorder="1"/>
    <xf numFmtId="1" fontId="7" fillId="8" borderId="1" xfId="9" applyNumberFormat="1" applyFont="1" applyBorder="1"/>
    <xf numFmtId="1" fontId="7" fillId="8" borderId="10" xfId="9" applyNumberFormat="1" applyFont="1" applyBorder="1"/>
    <xf numFmtId="9" fontId="1" fillId="2" borderId="11" xfId="3" applyNumberFormat="1" applyFont="1" applyBorder="1"/>
    <xf numFmtId="9" fontId="1" fillId="2" borderId="6" xfId="3" applyNumberFormat="1" applyFont="1" applyBorder="1"/>
    <xf numFmtId="164" fontId="2" fillId="8" borderId="11" xfId="9" applyNumberFormat="1" applyBorder="1"/>
    <xf numFmtId="164" fontId="2" fillId="8" borderId="6" xfId="9" applyNumberFormat="1" applyBorder="1"/>
    <xf numFmtId="0" fontId="5" fillId="3" borderId="14" xfId="4" applyBorder="1"/>
    <xf numFmtId="0" fontId="5" fillId="3" borderId="15" xfId="4" applyBorder="1"/>
    <xf numFmtId="0" fontId="5" fillId="7" borderId="14" xfId="8" applyBorder="1"/>
    <xf numFmtId="0" fontId="10" fillId="7" borderId="16" xfId="8" applyFont="1" applyBorder="1" applyAlignment="1">
      <alignment horizontal="right"/>
    </xf>
    <xf numFmtId="0" fontId="5" fillId="7" borderId="17" xfId="8" applyBorder="1"/>
    <xf numFmtId="0" fontId="5" fillId="6" borderId="18" xfId="7" applyBorder="1"/>
    <xf numFmtId="0" fontId="4" fillId="6" borderId="17" xfId="7" applyFont="1" applyBorder="1"/>
    <xf numFmtId="0" fontId="1" fillId="4" borderId="9" xfId="5" applyFont="1" applyBorder="1"/>
    <xf numFmtId="0" fontId="1" fillId="4" borderId="4" xfId="5" applyFont="1" applyBorder="1"/>
    <xf numFmtId="0" fontId="7" fillId="0" borderId="0" xfId="0" applyFont="1"/>
    <xf numFmtId="0" fontId="3" fillId="0" borderId="0" xfId="2" applyBorder="1" applyAlignment="1"/>
    <xf numFmtId="6" fontId="2" fillId="5" borderId="5" xfId="6" applyNumberFormat="1" applyBorder="1" applyAlignment="1">
      <alignment horizontal="center"/>
    </xf>
    <xf numFmtId="6" fontId="2" fillId="5" borderId="6" xfId="6" applyNumberFormat="1" applyBorder="1" applyAlignment="1">
      <alignment horizontal="center"/>
    </xf>
    <xf numFmtId="0" fontId="0" fillId="0" borderId="0" xfId="0" applyFill="1"/>
    <xf numFmtId="0" fontId="5" fillId="11" borderId="0" xfId="0" applyFont="1" applyFill="1"/>
    <xf numFmtId="0" fontId="0" fillId="0" borderId="25" xfId="0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4" fillId="11" borderId="0" xfId="0" applyFont="1" applyFill="1"/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0" xfId="0" applyFont="1"/>
    <xf numFmtId="0" fontId="9" fillId="0" borderId="22" xfId="0" applyFont="1" applyBorder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0" fontId="0" fillId="0" borderId="22" xfId="0" applyBorder="1"/>
    <xf numFmtId="0" fontId="4" fillId="10" borderId="23" xfId="10" applyFont="1" applyBorder="1"/>
    <xf numFmtId="0" fontId="3" fillId="0" borderId="24" xfId="2" applyBorder="1" applyAlignment="1">
      <alignment horizontal="center"/>
    </xf>
    <xf numFmtId="9" fontId="2" fillId="5" borderId="22" xfId="6" applyNumberFormat="1" applyFont="1" applyBorder="1" applyAlignment="1">
      <alignment horizontal="center"/>
    </xf>
    <xf numFmtId="9" fontId="2" fillId="5" borderId="23" xfId="6" applyNumberFormat="1" applyFont="1" applyBorder="1" applyAlignment="1">
      <alignment horizontal="center"/>
    </xf>
    <xf numFmtId="44" fontId="1" fillId="5" borderId="22" xfId="1" applyFont="1" applyFill="1" applyBorder="1" applyAlignment="1">
      <alignment horizontal="center" vertical="center"/>
    </xf>
    <xf numFmtId="44" fontId="1" fillId="5" borderId="23" xfId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0" xfId="2" applyBorder="1" applyAlignment="1">
      <alignment horizontal="center"/>
    </xf>
    <xf numFmtId="0" fontId="1" fillId="5" borderId="22" xfId="6" applyFont="1" applyBorder="1" applyAlignment="1">
      <alignment horizontal="center"/>
    </xf>
    <xf numFmtId="0" fontId="1" fillId="5" borderId="23" xfId="6" applyFont="1" applyBorder="1" applyAlignment="1">
      <alignment horizontal="center"/>
    </xf>
    <xf numFmtId="0" fontId="1" fillId="5" borderId="22" xfId="6" applyFont="1" applyBorder="1" applyAlignment="1">
      <alignment horizontal="center" vertical="center"/>
    </xf>
    <xf numFmtId="0" fontId="1" fillId="5" borderId="23" xfId="6" applyFont="1" applyBorder="1" applyAlignment="1">
      <alignment horizontal="center" vertical="center"/>
    </xf>
    <xf numFmtId="0" fontId="3" fillId="0" borderId="2" xfId="2" applyFill="1" applyAlignment="1">
      <alignment horizontal="center"/>
    </xf>
    <xf numFmtId="0" fontId="6" fillId="6" borderId="1" xfId="7" applyFont="1" applyBorder="1" applyAlignment="1">
      <alignment horizontal="center"/>
    </xf>
  </cellXfs>
  <cellStyles count="11">
    <cellStyle name="40% - Accent1" xfId="3" builtinId="31"/>
    <cellStyle name="40% - Accent2" xfId="5" builtinId="35"/>
    <cellStyle name="40% - Accent3" xfId="6" builtinId="39"/>
    <cellStyle name="40% - Accent6" xfId="9" builtinId="51"/>
    <cellStyle name="Accent2" xfId="4" builtinId="33"/>
    <cellStyle name="Accent3" xfId="10" builtinId="37"/>
    <cellStyle name="Accent5" xfId="7" builtinId="45"/>
    <cellStyle name="Accent6" xfId="8" builtinId="49"/>
    <cellStyle name="Currency" xfId="1" builtinId="4"/>
    <cellStyle name="Heading 3" xfId="2" builtinId="18"/>
    <cellStyle name="Normal" xfId="0" builtinId="0"/>
  </cellStyles>
  <dxfs count="0"/>
  <tableStyles count="0" defaultTableStyle="TableStyleMedium2" defaultPivotStyle="PivotStyleMedium9"/>
  <colors>
    <mruColors>
      <color rgb="FF005C2A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'Simulation Data'!$H$5</c:f>
              <c:strCache>
                <c:ptCount val="1"/>
                <c:pt idx="0">
                  <c:v>Opening Stock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'Simulation Data'!$F$6:$F$25</c:f>
              <c:numCache>
                <c:formatCode>General</c:formatCode>
                <c:ptCount val="20"/>
                <c:pt idx="0">
                  <c:v>107</c:v>
                </c:pt>
                <c:pt idx="1">
                  <c:v>108</c:v>
                </c:pt>
                <c:pt idx="2">
                  <c:v>109</c:v>
                </c:pt>
                <c:pt idx="3">
                  <c:v>110</c:v>
                </c:pt>
                <c:pt idx="4">
                  <c:v>111</c:v>
                </c:pt>
                <c:pt idx="5">
                  <c:v>112</c:v>
                </c:pt>
                <c:pt idx="6">
                  <c:v>113</c:v>
                </c:pt>
                <c:pt idx="7">
                  <c:v>114</c:v>
                </c:pt>
                <c:pt idx="8">
                  <c:v>115</c:v>
                </c:pt>
                <c:pt idx="9">
                  <c:v>116</c:v>
                </c:pt>
                <c:pt idx="10">
                  <c:v>117</c:v>
                </c:pt>
                <c:pt idx="11">
                  <c:v>118</c:v>
                </c:pt>
                <c:pt idx="12">
                  <c:v>119</c:v>
                </c:pt>
                <c:pt idx="13">
                  <c:v>120</c:v>
                </c:pt>
                <c:pt idx="14">
                  <c:v>121</c:v>
                </c:pt>
                <c:pt idx="15">
                  <c:v>122</c:v>
                </c:pt>
                <c:pt idx="16">
                  <c:v>123</c:v>
                </c:pt>
                <c:pt idx="17">
                  <c:v>124</c:v>
                </c:pt>
                <c:pt idx="18">
                  <c:v>125</c:v>
                </c:pt>
                <c:pt idx="19">
                  <c:v>126</c:v>
                </c:pt>
              </c:numCache>
            </c:numRef>
          </c:cat>
          <c:val>
            <c:numRef>
              <c:f>'Simulation Data'!$H$6:$H$25</c:f>
              <c:numCache>
                <c:formatCode>General</c:formatCode>
                <c:ptCount val="20"/>
                <c:pt idx="0">
                  <c:v>86</c:v>
                </c:pt>
                <c:pt idx="1">
                  <c:v>48</c:v>
                </c:pt>
                <c:pt idx="2">
                  <c:v>33</c:v>
                </c:pt>
                <c:pt idx="3">
                  <c:v>476</c:v>
                </c:pt>
                <c:pt idx="4">
                  <c:v>396</c:v>
                </c:pt>
                <c:pt idx="5">
                  <c:v>372</c:v>
                </c:pt>
                <c:pt idx="6">
                  <c:v>330</c:v>
                </c:pt>
                <c:pt idx="7">
                  <c:v>259</c:v>
                </c:pt>
                <c:pt idx="8">
                  <c:v>177</c:v>
                </c:pt>
                <c:pt idx="9">
                  <c:v>118</c:v>
                </c:pt>
                <c:pt idx="10">
                  <c:v>25</c:v>
                </c:pt>
                <c:pt idx="11">
                  <c:v>431</c:v>
                </c:pt>
                <c:pt idx="12">
                  <c:v>349</c:v>
                </c:pt>
                <c:pt idx="13">
                  <c:v>256</c:v>
                </c:pt>
                <c:pt idx="14">
                  <c:v>160</c:v>
                </c:pt>
                <c:pt idx="15">
                  <c:v>159</c:v>
                </c:pt>
                <c:pt idx="16">
                  <c:v>157</c:v>
                </c:pt>
                <c:pt idx="17">
                  <c:v>139</c:v>
                </c:pt>
                <c:pt idx="18">
                  <c:v>67</c:v>
                </c:pt>
                <c:pt idx="19">
                  <c:v>43</c:v>
                </c:pt>
              </c:numCache>
            </c:numRef>
          </c:val>
        </c:ser>
        <c:ser>
          <c:idx val="4"/>
          <c:order val="4"/>
          <c:tx>
            <c:strRef>
              <c:f>'Simulation Data'!$J$5</c:f>
              <c:strCache>
                <c:ptCount val="1"/>
                <c:pt idx="0">
                  <c:v>Stock Received</c:v>
                </c:pt>
              </c:strCache>
            </c:strRef>
          </c:tx>
          <c:spPr>
            <a:solidFill>
              <a:srgbClr val="005C2A"/>
            </a:solidFill>
            <a:ln>
              <a:noFill/>
            </a:ln>
            <a:effectLst/>
          </c:spPr>
          <c:invertIfNegative val="0"/>
          <c:cat>
            <c:numRef>
              <c:f>'Simulation Data'!$F$6:$F$25</c:f>
              <c:numCache>
                <c:formatCode>General</c:formatCode>
                <c:ptCount val="20"/>
                <c:pt idx="0">
                  <c:v>107</c:v>
                </c:pt>
                <c:pt idx="1">
                  <c:v>108</c:v>
                </c:pt>
                <c:pt idx="2">
                  <c:v>109</c:v>
                </c:pt>
                <c:pt idx="3">
                  <c:v>110</c:v>
                </c:pt>
                <c:pt idx="4">
                  <c:v>111</c:v>
                </c:pt>
                <c:pt idx="5">
                  <c:v>112</c:v>
                </c:pt>
                <c:pt idx="6">
                  <c:v>113</c:v>
                </c:pt>
                <c:pt idx="7">
                  <c:v>114</c:v>
                </c:pt>
                <c:pt idx="8">
                  <c:v>115</c:v>
                </c:pt>
                <c:pt idx="9">
                  <c:v>116</c:v>
                </c:pt>
                <c:pt idx="10">
                  <c:v>117</c:v>
                </c:pt>
                <c:pt idx="11">
                  <c:v>118</c:v>
                </c:pt>
                <c:pt idx="12">
                  <c:v>119</c:v>
                </c:pt>
                <c:pt idx="13">
                  <c:v>120</c:v>
                </c:pt>
                <c:pt idx="14">
                  <c:v>121</c:v>
                </c:pt>
                <c:pt idx="15">
                  <c:v>122</c:v>
                </c:pt>
                <c:pt idx="16">
                  <c:v>123</c:v>
                </c:pt>
                <c:pt idx="17">
                  <c:v>124</c:v>
                </c:pt>
                <c:pt idx="18">
                  <c:v>125</c:v>
                </c:pt>
                <c:pt idx="19">
                  <c:v>126</c:v>
                </c:pt>
              </c:numCache>
            </c:numRef>
          </c:cat>
          <c:val>
            <c:numRef>
              <c:f>'Simulation Data'!$J$6:$J$25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500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500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858706784"/>
        <c:axId val="-8587056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'Simulation Data'!$F$5</c15:sqref>
                        </c15:formulaRef>
                      </c:ext>
                    </c:extLst>
                    <c:strCache>
                      <c:ptCount val="1"/>
                      <c:pt idx="0">
                        <c:v>Day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'Simulation Data'!$F$6:$F$25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107</c:v>
                      </c:pt>
                      <c:pt idx="1">
                        <c:v>108</c:v>
                      </c:pt>
                      <c:pt idx="2">
                        <c:v>109</c:v>
                      </c:pt>
                      <c:pt idx="3">
                        <c:v>110</c:v>
                      </c:pt>
                      <c:pt idx="4">
                        <c:v>111</c:v>
                      </c:pt>
                      <c:pt idx="5">
                        <c:v>112</c:v>
                      </c:pt>
                      <c:pt idx="6">
                        <c:v>113</c:v>
                      </c:pt>
                      <c:pt idx="7">
                        <c:v>114</c:v>
                      </c:pt>
                      <c:pt idx="8">
                        <c:v>115</c:v>
                      </c:pt>
                      <c:pt idx="9">
                        <c:v>116</c:v>
                      </c:pt>
                      <c:pt idx="10">
                        <c:v>117</c:v>
                      </c:pt>
                      <c:pt idx="11">
                        <c:v>118</c:v>
                      </c:pt>
                      <c:pt idx="12">
                        <c:v>119</c:v>
                      </c:pt>
                      <c:pt idx="13">
                        <c:v>120</c:v>
                      </c:pt>
                      <c:pt idx="14">
                        <c:v>121</c:v>
                      </c:pt>
                      <c:pt idx="15">
                        <c:v>122</c:v>
                      </c:pt>
                      <c:pt idx="16">
                        <c:v>123</c:v>
                      </c:pt>
                      <c:pt idx="17">
                        <c:v>124</c:v>
                      </c:pt>
                      <c:pt idx="18">
                        <c:v>125</c:v>
                      </c:pt>
                      <c:pt idx="19">
                        <c:v>126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'Simulation Data'!$F$6:$F$25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107</c:v>
                      </c:pt>
                      <c:pt idx="1">
                        <c:v>108</c:v>
                      </c:pt>
                      <c:pt idx="2">
                        <c:v>109</c:v>
                      </c:pt>
                      <c:pt idx="3">
                        <c:v>110</c:v>
                      </c:pt>
                      <c:pt idx="4">
                        <c:v>111</c:v>
                      </c:pt>
                      <c:pt idx="5">
                        <c:v>112</c:v>
                      </c:pt>
                      <c:pt idx="6">
                        <c:v>113</c:v>
                      </c:pt>
                      <c:pt idx="7">
                        <c:v>114</c:v>
                      </c:pt>
                      <c:pt idx="8">
                        <c:v>115</c:v>
                      </c:pt>
                      <c:pt idx="9">
                        <c:v>116</c:v>
                      </c:pt>
                      <c:pt idx="10">
                        <c:v>117</c:v>
                      </c:pt>
                      <c:pt idx="11">
                        <c:v>118</c:v>
                      </c:pt>
                      <c:pt idx="12">
                        <c:v>119</c:v>
                      </c:pt>
                      <c:pt idx="13">
                        <c:v>120</c:v>
                      </c:pt>
                      <c:pt idx="14">
                        <c:v>121</c:v>
                      </c:pt>
                      <c:pt idx="15">
                        <c:v>122</c:v>
                      </c:pt>
                      <c:pt idx="16">
                        <c:v>123</c:v>
                      </c:pt>
                      <c:pt idx="17">
                        <c:v>124</c:v>
                      </c:pt>
                      <c:pt idx="18">
                        <c:v>125</c:v>
                      </c:pt>
                      <c:pt idx="19">
                        <c:v>126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'Simulation Data'!$G$5</c:f>
              <c:strCache>
                <c:ptCount val="1"/>
                <c:pt idx="0">
                  <c:v>Demand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'Simulation Data'!$F$6:$F$25</c:f>
              <c:numCache>
                <c:formatCode>General</c:formatCode>
                <c:ptCount val="20"/>
                <c:pt idx="0">
                  <c:v>107</c:v>
                </c:pt>
                <c:pt idx="1">
                  <c:v>108</c:v>
                </c:pt>
                <c:pt idx="2">
                  <c:v>109</c:v>
                </c:pt>
                <c:pt idx="3">
                  <c:v>110</c:v>
                </c:pt>
                <c:pt idx="4">
                  <c:v>111</c:v>
                </c:pt>
                <c:pt idx="5">
                  <c:v>112</c:v>
                </c:pt>
                <c:pt idx="6">
                  <c:v>113</c:v>
                </c:pt>
                <c:pt idx="7">
                  <c:v>114</c:v>
                </c:pt>
                <c:pt idx="8">
                  <c:v>115</c:v>
                </c:pt>
                <c:pt idx="9">
                  <c:v>116</c:v>
                </c:pt>
                <c:pt idx="10">
                  <c:v>117</c:v>
                </c:pt>
                <c:pt idx="11">
                  <c:v>118</c:v>
                </c:pt>
                <c:pt idx="12">
                  <c:v>119</c:v>
                </c:pt>
                <c:pt idx="13">
                  <c:v>120</c:v>
                </c:pt>
                <c:pt idx="14">
                  <c:v>121</c:v>
                </c:pt>
                <c:pt idx="15">
                  <c:v>122</c:v>
                </c:pt>
                <c:pt idx="16">
                  <c:v>123</c:v>
                </c:pt>
                <c:pt idx="17">
                  <c:v>124</c:v>
                </c:pt>
                <c:pt idx="18">
                  <c:v>125</c:v>
                </c:pt>
                <c:pt idx="19">
                  <c:v>126</c:v>
                </c:pt>
              </c:numCache>
            </c:numRef>
          </c:cat>
          <c:val>
            <c:numRef>
              <c:f>'Simulation Data'!$G$6:$G$25</c:f>
              <c:numCache>
                <c:formatCode>General</c:formatCode>
                <c:ptCount val="20"/>
                <c:pt idx="0">
                  <c:v>38</c:v>
                </c:pt>
                <c:pt idx="1">
                  <c:v>15</c:v>
                </c:pt>
                <c:pt idx="2">
                  <c:v>57</c:v>
                </c:pt>
                <c:pt idx="3">
                  <c:v>80</c:v>
                </c:pt>
                <c:pt idx="4">
                  <c:v>24</c:v>
                </c:pt>
                <c:pt idx="5">
                  <c:v>42</c:v>
                </c:pt>
                <c:pt idx="6">
                  <c:v>71</c:v>
                </c:pt>
                <c:pt idx="7">
                  <c:v>82</c:v>
                </c:pt>
                <c:pt idx="8">
                  <c:v>59</c:v>
                </c:pt>
                <c:pt idx="9">
                  <c:v>93</c:v>
                </c:pt>
                <c:pt idx="10">
                  <c:v>94</c:v>
                </c:pt>
                <c:pt idx="11">
                  <c:v>82</c:v>
                </c:pt>
                <c:pt idx="12">
                  <c:v>93</c:v>
                </c:pt>
                <c:pt idx="13">
                  <c:v>96</c:v>
                </c:pt>
                <c:pt idx="14">
                  <c:v>1</c:v>
                </c:pt>
                <c:pt idx="15">
                  <c:v>2</c:v>
                </c:pt>
                <c:pt idx="16">
                  <c:v>18</c:v>
                </c:pt>
                <c:pt idx="17">
                  <c:v>72</c:v>
                </c:pt>
                <c:pt idx="18">
                  <c:v>24</c:v>
                </c:pt>
                <c:pt idx="19">
                  <c:v>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'Simulation Data'!$I$5</c:f>
              <c:strCache>
                <c:ptCount val="1"/>
                <c:pt idx="0">
                  <c:v>Order Placed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numRef>
              <c:f>'Simulation Data'!$F$6:$F$25</c:f>
              <c:numCache>
                <c:formatCode>General</c:formatCode>
                <c:ptCount val="20"/>
                <c:pt idx="0">
                  <c:v>107</c:v>
                </c:pt>
                <c:pt idx="1">
                  <c:v>108</c:v>
                </c:pt>
                <c:pt idx="2">
                  <c:v>109</c:v>
                </c:pt>
                <c:pt idx="3">
                  <c:v>110</c:v>
                </c:pt>
                <c:pt idx="4">
                  <c:v>111</c:v>
                </c:pt>
                <c:pt idx="5">
                  <c:v>112</c:v>
                </c:pt>
                <c:pt idx="6">
                  <c:v>113</c:v>
                </c:pt>
                <c:pt idx="7">
                  <c:v>114</c:v>
                </c:pt>
                <c:pt idx="8">
                  <c:v>115</c:v>
                </c:pt>
                <c:pt idx="9">
                  <c:v>116</c:v>
                </c:pt>
                <c:pt idx="10">
                  <c:v>117</c:v>
                </c:pt>
                <c:pt idx="11">
                  <c:v>118</c:v>
                </c:pt>
                <c:pt idx="12">
                  <c:v>119</c:v>
                </c:pt>
                <c:pt idx="13">
                  <c:v>120</c:v>
                </c:pt>
                <c:pt idx="14">
                  <c:v>121</c:v>
                </c:pt>
                <c:pt idx="15">
                  <c:v>122</c:v>
                </c:pt>
                <c:pt idx="16">
                  <c:v>123</c:v>
                </c:pt>
                <c:pt idx="17">
                  <c:v>124</c:v>
                </c:pt>
                <c:pt idx="18">
                  <c:v>125</c:v>
                </c:pt>
                <c:pt idx="19">
                  <c:v>126</c:v>
                </c:pt>
              </c:numCache>
            </c:numRef>
          </c:cat>
          <c:val>
            <c:numRef>
              <c:f>'Simulation Data'!$I$6:$I$25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500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500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'Simulation Data'!$K$5</c:f>
              <c:strCache>
                <c:ptCount val="1"/>
                <c:pt idx="0">
                  <c:v>In-Transit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C000"/>
              </a:solidFill>
              <a:ln w="22225">
                <a:noFill/>
                <a:prstDash val="dash"/>
              </a:ln>
              <a:effectLst/>
            </c:spPr>
          </c:marker>
          <c:cat>
            <c:numRef>
              <c:f>'Simulation Data'!$F$6:$F$25</c:f>
              <c:numCache>
                <c:formatCode>General</c:formatCode>
                <c:ptCount val="20"/>
                <c:pt idx="0">
                  <c:v>107</c:v>
                </c:pt>
                <c:pt idx="1">
                  <c:v>108</c:v>
                </c:pt>
                <c:pt idx="2">
                  <c:v>109</c:v>
                </c:pt>
                <c:pt idx="3">
                  <c:v>110</c:v>
                </c:pt>
                <c:pt idx="4">
                  <c:v>111</c:v>
                </c:pt>
                <c:pt idx="5">
                  <c:v>112</c:v>
                </c:pt>
                <c:pt idx="6">
                  <c:v>113</c:v>
                </c:pt>
                <c:pt idx="7">
                  <c:v>114</c:v>
                </c:pt>
                <c:pt idx="8">
                  <c:v>115</c:v>
                </c:pt>
                <c:pt idx="9">
                  <c:v>116</c:v>
                </c:pt>
                <c:pt idx="10">
                  <c:v>117</c:v>
                </c:pt>
                <c:pt idx="11">
                  <c:v>118</c:v>
                </c:pt>
                <c:pt idx="12">
                  <c:v>119</c:v>
                </c:pt>
                <c:pt idx="13">
                  <c:v>120</c:v>
                </c:pt>
                <c:pt idx="14">
                  <c:v>121</c:v>
                </c:pt>
                <c:pt idx="15">
                  <c:v>122</c:v>
                </c:pt>
                <c:pt idx="16">
                  <c:v>123</c:v>
                </c:pt>
                <c:pt idx="17">
                  <c:v>124</c:v>
                </c:pt>
                <c:pt idx="18">
                  <c:v>125</c:v>
                </c:pt>
                <c:pt idx="19">
                  <c:v>126</c:v>
                </c:pt>
              </c:numCache>
            </c:numRef>
          </c:cat>
          <c:val>
            <c:numRef>
              <c:f>'Simulation Data'!$K$6:$K$25</c:f>
              <c:numCache>
                <c:formatCode>General</c:formatCode>
                <c:ptCount val="20"/>
                <c:pt idx="0">
                  <c:v>500</c:v>
                </c:pt>
                <c:pt idx="1">
                  <c:v>500</c:v>
                </c:pt>
                <c:pt idx="2">
                  <c:v>#N/A</c:v>
                </c:pt>
                <c:pt idx="3">
                  <c:v>#N/A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8706784"/>
        <c:axId val="-858705696"/>
      </c:lineChart>
      <c:catAx>
        <c:axId val="-858706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58705696"/>
        <c:crosses val="autoZero"/>
        <c:auto val="1"/>
        <c:lblAlgn val="ctr"/>
        <c:lblOffset val="100"/>
        <c:noMultiLvlLbl val="0"/>
      </c:catAx>
      <c:valAx>
        <c:axId val="-858705696"/>
        <c:scaling>
          <c:orientation val="minMax"/>
          <c:max val="12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5870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B$27" horiz="1" max="365" min="1" page="10" val="12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supplychaindetectiv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upplychaindetectiv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upplychaindetectiv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549090</xdr:colOff>
      <xdr:row>0</xdr:row>
      <xdr:rowOff>0</xdr:rowOff>
    </xdr:from>
    <xdr:to>
      <xdr:col>19</xdr:col>
      <xdr:colOff>176411</xdr:colOff>
      <xdr:row>2</xdr:row>
      <xdr:rowOff>156881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098178" y="0"/>
          <a:ext cx="11920174" cy="761999"/>
          <a:chOff x="3018452" y="1105927"/>
          <a:chExt cx="8967222" cy="2142857"/>
        </a:xfrm>
      </xdr:grpSpPr>
      <xdr:sp macro="" textlink="">
        <xdr:nvSpPr>
          <xdr:cNvPr id="3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33616</xdr:colOff>
      <xdr:row>5</xdr:row>
      <xdr:rowOff>156881</xdr:rowOff>
    </xdr:from>
    <xdr:to>
      <xdr:col>20</xdr:col>
      <xdr:colOff>0</xdr:colOff>
      <xdr:row>7</xdr:row>
      <xdr:rowOff>100852</xdr:rowOff>
    </xdr:to>
    <xdr:sp macro="" textlink="">
      <xdr:nvSpPr>
        <xdr:cNvPr id="5" name="Rounded Rectangle 4"/>
        <xdr:cNvSpPr/>
      </xdr:nvSpPr>
      <xdr:spPr>
        <a:xfrm>
          <a:off x="4482351" y="1333499"/>
          <a:ext cx="4695267" cy="32497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600" b="1" cap="small" baseline="0"/>
            <a:t>Simulation Results</a:t>
          </a:r>
        </a:p>
      </xdr:txBody>
    </xdr:sp>
    <xdr:clientData/>
  </xdr:twoCellAnchor>
  <xdr:twoCellAnchor>
    <xdr:from>
      <xdr:col>14</xdr:col>
      <xdr:colOff>358588</xdr:colOff>
      <xdr:row>21</xdr:row>
      <xdr:rowOff>0</xdr:rowOff>
    </xdr:from>
    <xdr:to>
      <xdr:col>20</xdr:col>
      <xdr:colOff>67235</xdr:colOff>
      <xdr:row>28</xdr:row>
      <xdr:rowOff>89647</xdr:rowOff>
    </xdr:to>
    <xdr:sp macro="" textlink="">
      <xdr:nvSpPr>
        <xdr:cNvPr id="7" name="Rectangle 6"/>
        <xdr:cNvSpPr/>
      </xdr:nvSpPr>
      <xdr:spPr>
        <a:xfrm>
          <a:off x="8841441" y="4314265"/>
          <a:ext cx="4852147" cy="146797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N" sz="1100" b="1">
              <a:solidFill>
                <a:srgbClr val="00B050"/>
              </a:solidFill>
            </a:rPr>
            <a:t>TRANSPORTATION INPUTS</a:t>
          </a:r>
        </a:p>
      </xdr:txBody>
    </xdr:sp>
    <xdr:clientData/>
  </xdr:twoCellAnchor>
  <xdr:twoCellAnchor>
    <xdr:from>
      <xdr:col>14</xdr:col>
      <xdr:colOff>336177</xdr:colOff>
      <xdr:row>29</xdr:row>
      <xdr:rowOff>89648</xdr:rowOff>
    </xdr:from>
    <xdr:to>
      <xdr:col>20</xdr:col>
      <xdr:colOff>56031</xdr:colOff>
      <xdr:row>36</xdr:row>
      <xdr:rowOff>0</xdr:rowOff>
    </xdr:to>
    <xdr:sp macro="" textlink="">
      <xdr:nvSpPr>
        <xdr:cNvPr id="8" name="Rectangle 7"/>
        <xdr:cNvSpPr/>
      </xdr:nvSpPr>
      <xdr:spPr>
        <a:xfrm>
          <a:off x="8819030" y="5972736"/>
          <a:ext cx="4863354" cy="1288676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N" sz="1100" b="1">
              <a:solidFill>
                <a:srgbClr val="00B050"/>
              </a:solidFill>
            </a:rPr>
            <a:t>INVENTORY INPUTS</a:t>
          </a:r>
        </a:p>
      </xdr:txBody>
    </xdr:sp>
    <xdr:clientData/>
  </xdr:twoCellAnchor>
  <xdr:twoCellAnchor>
    <xdr:from>
      <xdr:col>14</xdr:col>
      <xdr:colOff>522192</xdr:colOff>
      <xdr:row>18</xdr:row>
      <xdr:rowOff>134469</xdr:rowOff>
    </xdr:from>
    <xdr:to>
      <xdr:col>20</xdr:col>
      <xdr:colOff>100854</xdr:colOff>
      <xdr:row>20</xdr:row>
      <xdr:rowOff>22412</xdr:rowOff>
    </xdr:to>
    <xdr:sp macro="" textlink="">
      <xdr:nvSpPr>
        <xdr:cNvPr id="9" name="Rounded Rectangle 8"/>
        <xdr:cNvSpPr/>
      </xdr:nvSpPr>
      <xdr:spPr>
        <a:xfrm>
          <a:off x="8825751" y="3462616"/>
          <a:ext cx="4912662" cy="26894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600" b="1" cap="small" baseline="0"/>
            <a:t>Control Panel</a:t>
          </a:r>
        </a:p>
      </xdr:txBody>
    </xdr:sp>
    <xdr:clientData/>
  </xdr:twoCellAnchor>
  <xdr:twoCellAnchor>
    <xdr:from>
      <xdr:col>0</xdr:col>
      <xdr:colOff>459441</xdr:colOff>
      <xdr:row>11</xdr:row>
      <xdr:rowOff>179295</xdr:rowOff>
    </xdr:from>
    <xdr:to>
      <xdr:col>13</xdr:col>
      <xdr:colOff>336177</xdr:colOff>
      <xdr:row>31</xdr:row>
      <xdr:rowOff>11206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494738</xdr:colOff>
      <xdr:row>5</xdr:row>
      <xdr:rowOff>145676</xdr:rowOff>
    </xdr:from>
    <xdr:to>
      <xdr:col>13</xdr:col>
      <xdr:colOff>369794</xdr:colOff>
      <xdr:row>7</xdr:row>
      <xdr:rowOff>89647</xdr:rowOff>
    </xdr:to>
    <xdr:sp macro="" textlink="">
      <xdr:nvSpPr>
        <xdr:cNvPr id="11" name="Rounded Rectangle 10"/>
        <xdr:cNvSpPr/>
      </xdr:nvSpPr>
      <xdr:spPr>
        <a:xfrm>
          <a:off x="494738" y="1322294"/>
          <a:ext cx="7685556" cy="324971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600" b="1" cap="small" baseline="0"/>
            <a:t>Simulation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33</xdr:row>
          <xdr:rowOff>38100</xdr:rowOff>
        </xdr:from>
        <xdr:to>
          <xdr:col>13</xdr:col>
          <xdr:colOff>371475</xdr:colOff>
          <xdr:row>34</xdr:row>
          <xdr:rowOff>104775</xdr:rowOff>
        </xdr:to>
        <xdr:sp macro="" textlink="">
          <xdr:nvSpPr>
            <xdr:cNvPr id="6145" name="Scroll Bar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10</xdr:col>
      <xdr:colOff>392207</xdr:colOff>
      <xdr:row>12</xdr:row>
      <xdr:rowOff>112058</xdr:rowOff>
    </xdr:from>
    <xdr:to>
      <xdr:col>12</xdr:col>
      <xdr:colOff>549090</xdr:colOff>
      <xdr:row>14</xdr:row>
      <xdr:rowOff>44823</xdr:rowOff>
    </xdr:to>
    <xdr:sp macro="" textlink="'Simulation Data'!E29">
      <xdr:nvSpPr>
        <xdr:cNvPr id="6" name="TextBox 5"/>
        <xdr:cNvSpPr txBox="1"/>
      </xdr:nvSpPr>
      <xdr:spPr>
        <a:xfrm>
          <a:off x="6387354" y="2689411"/>
          <a:ext cx="1367118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791B85B-0EFE-4265-9E33-F7BAF6E5A1B4}" type="TxLink">
            <a:rPr lang="en-US" sz="1100" b="1" i="0" u="none" strike="noStrike">
              <a:solidFill>
                <a:sysClr val="windowText" lastClr="000000"/>
              </a:solidFill>
              <a:latin typeface="Calibri"/>
              <a:ea typeface="+mn-ea"/>
              <a:cs typeface="Calibri"/>
            </a:rPr>
            <a:pPr marL="0" indent="0" algn="l"/>
            <a:t>Demand: 49 units</a:t>
          </a:fld>
          <a:endParaRPr lang="en-IN" sz="1100" b="1" i="0" u="none" strike="noStrike">
            <a:solidFill>
              <a:sysClr val="windowText" lastClr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10</xdr:col>
      <xdr:colOff>392207</xdr:colOff>
      <xdr:row>13</xdr:row>
      <xdr:rowOff>72838</xdr:rowOff>
    </xdr:from>
    <xdr:to>
      <xdr:col>13</xdr:col>
      <xdr:colOff>224120</xdr:colOff>
      <xdr:row>15</xdr:row>
      <xdr:rowOff>95251</xdr:rowOff>
    </xdr:to>
    <xdr:sp macro="" textlink="'Simulation Data'!E30">
      <xdr:nvSpPr>
        <xdr:cNvPr id="13" name="TextBox 12"/>
        <xdr:cNvSpPr txBox="1"/>
      </xdr:nvSpPr>
      <xdr:spPr>
        <a:xfrm>
          <a:off x="6387354" y="2840691"/>
          <a:ext cx="1647266" cy="414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CE8CA6AA-C1EE-46E2-B529-7AF5AE5E0A7E}" type="TxLink">
            <a:rPr lang="en-US" sz="11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l"/>
            <a:t>Opening Stock: 43 units</a:t>
          </a:fld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302559</xdr:colOff>
      <xdr:row>14</xdr:row>
      <xdr:rowOff>179296</xdr:rowOff>
    </xdr:from>
    <xdr:to>
      <xdr:col>13</xdr:col>
      <xdr:colOff>224118</xdr:colOff>
      <xdr:row>16</xdr:row>
      <xdr:rowOff>33618</xdr:rowOff>
    </xdr:to>
    <xdr:sp macro="" textlink="'Simulation Data'!E31">
      <xdr:nvSpPr>
        <xdr:cNvPr id="16" name="TextBox 15"/>
        <xdr:cNvSpPr txBox="1"/>
      </xdr:nvSpPr>
      <xdr:spPr>
        <a:xfrm>
          <a:off x="6297706" y="3137649"/>
          <a:ext cx="1736912" cy="2465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8A48A92-DC67-4D4D-AF3F-7E0AA1D96273}" type="TxLink">
            <a:rPr lang="en-US" sz="1100" b="1" i="0" u="none" strike="noStrike">
              <a:solidFill>
                <a:srgbClr val="00B050"/>
              </a:solidFill>
              <a:latin typeface="Calibri"/>
              <a:cs typeface="Calibri"/>
            </a:rPr>
            <a:pPr/>
            <a:t> </a:t>
          </a:fld>
          <a:endParaRPr lang="en-IN" sz="1100" b="1">
            <a:solidFill>
              <a:srgbClr val="00B050"/>
            </a:solidFill>
          </a:endParaRPr>
        </a:p>
      </xdr:txBody>
    </xdr:sp>
    <xdr:clientData/>
  </xdr:twoCellAnchor>
  <xdr:twoCellAnchor>
    <xdr:from>
      <xdr:col>5</xdr:col>
      <xdr:colOff>324971</xdr:colOff>
      <xdr:row>12</xdr:row>
      <xdr:rowOff>67240</xdr:rowOff>
    </xdr:from>
    <xdr:to>
      <xdr:col>9</xdr:col>
      <xdr:colOff>280148</xdr:colOff>
      <xdr:row>13</xdr:row>
      <xdr:rowOff>168093</xdr:rowOff>
    </xdr:to>
    <xdr:sp macro="" textlink="'Simulation Data'!E33">
      <xdr:nvSpPr>
        <xdr:cNvPr id="18" name="TextBox 17"/>
        <xdr:cNvSpPr txBox="1"/>
      </xdr:nvSpPr>
      <xdr:spPr>
        <a:xfrm>
          <a:off x="3294530" y="2622181"/>
          <a:ext cx="2375647" cy="291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71B6AB5-5EA0-49D1-83A7-DE7711EF32B8}" type="TxLink">
            <a:rPr lang="en-US" sz="1400" b="1" i="0" u="none" strike="noStrike">
              <a:solidFill>
                <a:srgbClr val="C00000"/>
              </a:solidFill>
              <a:latin typeface="Calibri"/>
              <a:cs typeface="Calibri"/>
            </a:rPr>
            <a:pPr algn="ctr"/>
            <a:t> </a:t>
          </a:fld>
          <a:endParaRPr lang="en-IN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5</xdr:col>
      <xdr:colOff>309283</xdr:colOff>
      <xdr:row>13</xdr:row>
      <xdr:rowOff>186022</xdr:rowOff>
    </xdr:from>
    <xdr:to>
      <xdr:col>9</xdr:col>
      <xdr:colOff>280148</xdr:colOff>
      <xdr:row>15</xdr:row>
      <xdr:rowOff>56034</xdr:rowOff>
    </xdr:to>
    <xdr:sp macro="" textlink="'Simulation Data'!E35">
      <xdr:nvSpPr>
        <xdr:cNvPr id="20" name="TextBox 19"/>
        <xdr:cNvSpPr txBox="1"/>
      </xdr:nvSpPr>
      <xdr:spPr>
        <a:xfrm>
          <a:off x="3278842" y="2931463"/>
          <a:ext cx="2391335" cy="262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5237E8C-6931-49D4-B7AD-5D48E1F04B7D}" type="TxLink">
            <a:rPr lang="en-US" sz="1400" b="1" i="0" u="none" strike="noStrike">
              <a:solidFill>
                <a:srgbClr val="00B050"/>
              </a:solidFill>
              <a:latin typeface="Calibri"/>
              <a:cs typeface="Calibri"/>
            </a:rPr>
            <a:pPr algn="ctr"/>
            <a:t>Stock Received: 500 units</a:t>
          </a:fld>
          <a:endParaRPr lang="en-IN" sz="1400" b="1">
            <a:solidFill>
              <a:srgbClr val="00B050"/>
            </a:solidFill>
          </a:endParaRPr>
        </a:p>
      </xdr:txBody>
    </xdr:sp>
    <xdr:clientData/>
  </xdr:twoCellAnchor>
  <xdr:twoCellAnchor>
    <xdr:from>
      <xdr:col>13</xdr:col>
      <xdr:colOff>156883</xdr:colOff>
      <xdr:row>34</xdr:row>
      <xdr:rowOff>156883</xdr:rowOff>
    </xdr:from>
    <xdr:to>
      <xdr:col>13</xdr:col>
      <xdr:colOff>302559</xdr:colOff>
      <xdr:row>36</xdr:row>
      <xdr:rowOff>11206</xdr:rowOff>
    </xdr:to>
    <xdr:sp macro="" textlink="">
      <xdr:nvSpPr>
        <xdr:cNvPr id="19" name="Up Arrow 18"/>
        <xdr:cNvSpPr/>
      </xdr:nvSpPr>
      <xdr:spPr>
        <a:xfrm>
          <a:off x="7967383" y="7026089"/>
          <a:ext cx="145676" cy="24652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0</xdr:col>
      <xdr:colOff>533401</xdr:colOff>
      <xdr:row>34</xdr:row>
      <xdr:rowOff>141194</xdr:rowOff>
    </xdr:from>
    <xdr:to>
      <xdr:col>1</xdr:col>
      <xdr:colOff>129989</xdr:colOff>
      <xdr:row>35</xdr:row>
      <xdr:rowOff>186017</xdr:rowOff>
    </xdr:to>
    <xdr:sp macro="" textlink="">
      <xdr:nvSpPr>
        <xdr:cNvPr id="22" name="Up Arrow 21"/>
        <xdr:cNvSpPr/>
      </xdr:nvSpPr>
      <xdr:spPr>
        <a:xfrm>
          <a:off x="533401" y="7010400"/>
          <a:ext cx="145676" cy="24652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168089</xdr:colOff>
      <xdr:row>0</xdr:row>
      <xdr:rowOff>0</xdr:rowOff>
    </xdr:from>
    <xdr:to>
      <xdr:col>23</xdr:col>
      <xdr:colOff>445352</xdr:colOff>
      <xdr:row>1</xdr:row>
      <xdr:rowOff>324970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378324" y="0"/>
          <a:ext cx="12984734" cy="761999"/>
          <a:chOff x="3018452" y="1105927"/>
          <a:chExt cx="8967222" cy="2142857"/>
        </a:xfrm>
      </xdr:grpSpPr>
      <xdr:sp macro="" textlink="">
        <xdr:nvSpPr>
          <xdr:cNvPr id="3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425823</xdr:colOff>
      <xdr:row>0</xdr:row>
      <xdr:rowOff>0</xdr:rowOff>
    </xdr:from>
    <xdr:to>
      <xdr:col>23</xdr:col>
      <xdr:colOff>478969</xdr:colOff>
      <xdr:row>1</xdr:row>
      <xdr:rowOff>324970</xdr:rowOff>
    </xdr:to>
    <xdr:grpSp>
      <xdr:nvGrpSpPr>
        <xdr:cNvPr id="3" name="Group 2">
          <a:hlinkClick xmlns:r="http://schemas.openxmlformats.org/officeDocument/2006/relationships" r:id="rId1"/>
        </xdr:cNvPr>
        <xdr:cNvGrpSpPr/>
      </xdr:nvGrpSpPr>
      <xdr:grpSpPr>
        <a:xfrm>
          <a:off x="2241176" y="0"/>
          <a:ext cx="12984734" cy="723899"/>
          <a:chOff x="3018452" y="1105927"/>
          <a:chExt cx="8967222" cy="2142857"/>
        </a:xfrm>
      </xdr:grpSpPr>
      <xdr:sp macro="" textlink="">
        <xdr:nvSpPr>
          <xdr:cNvPr id="4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AB41"/>
  <sheetViews>
    <sheetView showGridLines="0" showRowColHeaders="0" tabSelected="1" zoomScale="85" zoomScaleNormal="85" workbookViewId="0">
      <selection activeCell="V14" sqref="V14"/>
    </sheetView>
  </sheetViews>
  <sheetFormatPr defaultRowHeight="15" x14ac:dyDescent="0.25"/>
  <cols>
    <col min="1" max="1" width="8.28515625" customWidth="1"/>
    <col min="14" max="14" width="10.140625" customWidth="1"/>
    <col min="15" max="15" width="6.140625" customWidth="1"/>
    <col min="16" max="16" width="15" bestFit="1" customWidth="1"/>
    <col min="17" max="17" width="23.5703125" customWidth="1"/>
    <col min="18" max="18" width="10.28515625" customWidth="1"/>
    <col min="19" max="19" width="10.42578125" customWidth="1"/>
    <col min="20" max="20" width="11.7109375" bestFit="1" customWidth="1"/>
    <col min="21" max="21" width="3.42578125" customWidth="1"/>
    <col min="23" max="23" width="11.42578125" bestFit="1" customWidth="1"/>
    <col min="25" max="25" width="4.7109375" customWidth="1"/>
    <col min="28" max="28" width="4.140625" customWidth="1"/>
  </cols>
  <sheetData>
    <row r="1" spans="2:20" s="17" customFormat="1" ht="24" customHeight="1" x14ac:dyDescent="0.25"/>
    <row r="2" spans="2:20" s="17" customFormat="1" ht="24" customHeight="1" x14ac:dyDescent="0.25"/>
    <row r="3" spans="2:20" s="17" customFormat="1" ht="15" customHeight="1" x14ac:dyDescent="0.25"/>
    <row r="4" spans="2:20" s="44" customFormat="1" ht="15" customHeight="1" x14ac:dyDescent="0.25"/>
    <row r="5" spans="2:20" s="44" customFormat="1" ht="15" customHeight="1" x14ac:dyDescent="0.25"/>
    <row r="8" spans="2:20" ht="15.75" thickBot="1" x14ac:dyDescent="0.3"/>
    <row r="9" spans="2:20" ht="16.5" thickBot="1" x14ac:dyDescent="0.3">
      <c r="B9" s="56" t="s">
        <v>404</v>
      </c>
      <c r="C9" s="57" t="s">
        <v>0</v>
      </c>
      <c r="Q9" s="18"/>
      <c r="R9" s="51" t="s">
        <v>0</v>
      </c>
      <c r="S9" s="51" t="s">
        <v>1</v>
      </c>
      <c r="T9" s="51" t="s">
        <v>385</v>
      </c>
    </row>
    <row r="10" spans="2:20" ht="15.75" thickBot="1" x14ac:dyDescent="0.3">
      <c r="P10" s="63" t="s">
        <v>392</v>
      </c>
      <c r="Q10" s="31" t="s">
        <v>380</v>
      </c>
      <c r="R10" s="38">
        <f ca="1">COUNTIF(Working!$J$16:$J$380,"Yes")</f>
        <v>41</v>
      </c>
      <c r="S10" s="38">
        <f ca="1">COUNTIF(Working!U16:U380,"Yes")</f>
        <v>58</v>
      </c>
      <c r="T10" s="39">
        <f ca="1">R10+S10</f>
        <v>99</v>
      </c>
    </row>
    <row r="11" spans="2:20" ht="16.5" thickBot="1" x14ac:dyDescent="0.3">
      <c r="G11" s="54" t="s">
        <v>406</v>
      </c>
      <c r="H11" s="55">
        <f>Selected_Day</f>
        <v>126</v>
      </c>
      <c r="P11" s="64"/>
      <c r="Q11" s="32" t="s">
        <v>389</v>
      </c>
      <c r="R11" s="19">
        <f ca="1">SUM(Working!K16:K380)</f>
        <v>21756</v>
      </c>
      <c r="S11" s="19">
        <f ca="1">SUM(Working!V16:V380)</f>
        <v>30695</v>
      </c>
      <c r="T11" s="20">
        <f ca="1">R11+S11</f>
        <v>52451</v>
      </c>
    </row>
    <row r="12" spans="2:20" x14ac:dyDescent="0.25">
      <c r="P12" s="64" t="s">
        <v>393</v>
      </c>
      <c r="Q12" s="33" t="s">
        <v>391</v>
      </c>
      <c r="R12" s="23">
        <f ca="1">R13+R14</f>
        <v>621.13972602739727</v>
      </c>
      <c r="S12" s="23">
        <f ca="1">S13+S14</f>
        <v>693.62191780821922</v>
      </c>
      <c r="T12" s="24">
        <f t="shared" ref="T12:T16" ca="1" si="0">R12+S12</f>
        <v>1314.7616438356165</v>
      </c>
    </row>
    <row r="13" spans="2:20" x14ac:dyDescent="0.25">
      <c r="P13" s="64"/>
      <c r="Q13" s="34" t="s">
        <v>381</v>
      </c>
      <c r="R13" s="25">
        <f ca="1">AVERAGE(Working!$G$16:$G$380)</f>
        <v>263.50684931506851</v>
      </c>
      <c r="S13" s="25">
        <f ca="1">AVERAGE(Working!R16:R380)</f>
        <v>273.14246575342463</v>
      </c>
      <c r="T13" s="26">
        <f t="shared" ca="1" si="0"/>
        <v>536.64931506849314</v>
      </c>
    </row>
    <row r="14" spans="2:20" x14ac:dyDescent="0.25">
      <c r="P14" s="64"/>
      <c r="Q14" s="34" t="s">
        <v>382</v>
      </c>
      <c r="R14" s="25">
        <f ca="1">AVERAGE(Working!H16:H380)</f>
        <v>357.63287671232877</v>
      </c>
      <c r="S14" s="25">
        <f ca="1">AVERAGE(Working!S16:S380)</f>
        <v>420.47945205479454</v>
      </c>
      <c r="T14" s="26">
        <f t="shared" ca="1" si="0"/>
        <v>778.11232876712324</v>
      </c>
    </row>
    <row r="15" spans="2:20" ht="15.75" thickBot="1" x14ac:dyDescent="0.3">
      <c r="P15" s="64"/>
      <c r="Q15" s="35" t="s">
        <v>386</v>
      </c>
      <c r="R15" s="29">
        <f ca="1">R12*InvCarryingCost*ItemCost</f>
        <v>776.42465753424653</v>
      </c>
      <c r="S15" s="29">
        <f ca="1">S12*InvCarryingCost*ItemCost</f>
        <v>867.02739726027403</v>
      </c>
      <c r="T15" s="30">
        <f t="shared" ca="1" si="0"/>
        <v>1643.4520547945206</v>
      </c>
    </row>
    <row r="16" spans="2:20" x14ac:dyDescent="0.25">
      <c r="P16" s="64" t="s">
        <v>394</v>
      </c>
      <c r="Q16" s="36" t="s">
        <v>384</v>
      </c>
      <c r="R16" s="21">
        <f ca="1">R10*TCost_Store1</f>
        <v>20500</v>
      </c>
      <c r="S16" s="21">
        <f ca="1">S10*TCost_Store2</f>
        <v>58000</v>
      </c>
      <c r="T16" s="22">
        <f t="shared" ca="1" si="0"/>
        <v>78500</v>
      </c>
    </row>
    <row r="17" spans="2:28" ht="15.75" thickBot="1" x14ac:dyDescent="0.3">
      <c r="P17" s="65"/>
      <c r="Q17" s="37" t="s">
        <v>388</v>
      </c>
      <c r="R17" s="27">
        <f ca="1">R11/(R10*VehicleCapacity)</f>
        <v>0.53063414634146344</v>
      </c>
      <c r="S17" s="27">
        <f ca="1">S11/(S10*VehicleCapacity)</f>
        <v>0.52922413793103451</v>
      </c>
      <c r="T17" s="28">
        <f ca="1">T11/(T10*VehicleCapacity)</f>
        <v>0.52980808080808084</v>
      </c>
      <c r="AB17" s="1"/>
    </row>
    <row r="18" spans="2:28" x14ac:dyDescent="0.25">
      <c r="P18" s="40" t="s">
        <v>405</v>
      </c>
    </row>
    <row r="21" spans="2:28" x14ac:dyDescent="0.25">
      <c r="P21" s="40" t="s">
        <v>397</v>
      </c>
    </row>
    <row r="23" spans="2:28" ht="15.75" thickBot="1" x14ac:dyDescent="0.3">
      <c r="P23" s="58" t="s">
        <v>369</v>
      </c>
      <c r="Q23" s="58"/>
      <c r="S23" s="66" t="s">
        <v>390</v>
      </c>
      <c r="T23" s="66"/>
    </row>
    <row r="24" spans="2:28" ht="15.75" thickBot="1" x14ac:dyDescent="0.3">
      <c r="P24" s="69">
        <v>500</v>
      </c>
      <c r="Q24" s="70"/>
      <c r="S24" s="67">
        <v>1000</v>
      </c>
      <c r="T24" s="68"/>
    </row>
    <row r="26" spans="2:28" ht="15.75" thickBot="1" x14ac:dyDescent="0.3">
      <c r="P26" s="3" t="s">
        <v>395</v>
      </c>
      <c r="S26" s="58" t="s">
        <v>396</v>
      </c>
      <c r="T26" s="58"/>
    </row>
    <row r="27" spans="2:28" x14ac:dyDescent="0.25">
      <c r="B27" s="52">
        <v>126</v>
      </c>
      <c r="P27" s="9" t="s">
        <v>0</v>
      </c>
      <c r="Q27" s="10" t="s">
        <v>1</v>
      </c>
      <c r="S27" s="13" t="s">
        <v>0</v>
      </c>
      <c r="T27" s="14" t="s">
        <v>1</v>
      </c>
    </row>
    <row r="28" spans="2:28" ht="15.75" thickBot="1" x14ac:dyDescent="0.3">
      <c r="P28" s="42">
        <v>500</v>
      </c>
      <c r="Q28" s="43">
        <v>1000</v>
      </c>
      <c r="S28" s="15">
        <v>7</v>
      </c>
      <c r="T28" s="16">
        <v>6</v>
      </c>
    </row>
    <row r="31" spans="2:28" ht="15.75" thickBot="1" x14ac:dyDescent="0.3">
      <c r="S31" s="41" t="s">
        <v>383</v>
      </c>
      <c r="T31" s="41"/>
    </row>
    <row r="32" spans="2:28" ht="15.75" thickBot="1" x14ac:dyDescent="0.3">
      <c r="P32" s="58" t="s">
        <v>368</v>
      </c>
      <c r="Q32" s="58"/>
      <c r="S32" s="59">
        <v>0.25</v>
      </c>
      <c r="T32" s="60"/>
    </row>
    <row r="33" spans="1:20" x14ac:dyDescent="0.25">
      <c r="P33" s="9" t="s">
        <v>0</v>
      </c>
      <c r="Q33" s="10" t="s">
        <v>1</v>
      </c>
    </row>
    <row r="34" spans="1:20" ht="15.75" thickBot="1" x14ac:dyDescent="0.3">
      <c r="P34" s="11">
        <v>500</v>
      </c>
      <c r="Q34" s="12">
        <v>800</v>
      </c>
      <c r="S34" s="58" t="s">
        <v>387</v>
      </c>
      <c r="T34" s="58"/>
    </row>
    <row r="35" spans="1:20" ht="15.75" thickBot="1" x14ac:dyDescent="0.3">
      <c r="S35" s="61">
        <v>5</v>
      </c>
      <c r="T35" s="62"/>
    </row>
    <row r="36" spans="1:20" x14ac:dyDescent="0.25">
      <c r="F36" s="1" t="s">
        <v>410</v>
      </c>
    </row>
    <row r="37" spans="1:20" x14ac:dyDescent="0.25">
      <c r="B37" s="1" t="s">
        <v>412</v>
      </c>
      <c r="N37" s="1" t="s">
        <v>411</v>
      </c>
    </row>
    <row r="41" spans="1:20" x14ac:dyDescent="0.25">
      <c r="A41" s="53"/>
    </row>
  </sheetData>
  <mergeCells count="12">
    <mergeCell ref="S34:T34"/>
    <mergeCell ref="S32:T32"/>
    <mergeCell ref="S35:T35"/>
    <mergeCell ref="P32:Q32"/>
    <mergeCell ref="P10:P11"/>
    <mergeCell ref="P12:P15"/>
    <mergeCell ref="P16:P17"/>
    <mergeCell ref="S23:T23"/>
    <mergeCell ref="S24:T24"/>
    <mergeCell ref="P24:Q24"/>
    <mergeCell ref="S26:T26"/>
    <mergeCell ref="P23:Q23"/>
  </mergeCells>
  <dataValidations count="1">
    <dataValidation type="list" allowBlank="1" showInputMessage="1" showErrorMessage="1" sqref="C9">
      <formula1>"Store 1,Store 2"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Scroll Bar 1">
              <controlPr defaultSize="0" autoPict="0">
                <anchor moveWithCells="1">
                  <from>
                    <xdr:col>0</xdr:col>
                    <xdr:colOff>495300</xdr:colOff>
                    <xdr:row>33</xdr:row>
                    <xdr:rowOff>38100</xdr:rowOff>
                  </from>
                  <to>
                    <xdr:col>13</xdr:col>
                    <xdr:colOff>371475</xdr:colOff>
                    <xdr:row>34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B1:F369"/>
  <sheetViews>
    <sheetView showGridLines="0" zoomScale="85" zoomScaleNormal="85" workbookViewId="0">
      <selection activeCell="F5" sqref="F5"/>
    </sheetView>
  </sheetViews>
  <sheetFormatPr defaultRowHeight="15" x14ac:dyDescent="0.25"/>
  <sheetData>
    <row r="1" spans="2:6" s="17" customFormat="1" ht="34.5" customHeight="1" x14ac:dyDescent="0.25"/>
    <row r="2" spans="2:6" s="17" customFormat="1" ht="34.5" customHeight="1" x14ac:dyDescent="0.25"/>
    <row r="3" spans="2:6" s="44" customFormat="1" ht="34.5" customHeight="1" thickBot="1" x14ac:dyDescent="0.3">
      <c r="B3" s="71" t="s">
        <v>2</v>
      </c>
      <c r="C3" s="71"/>
      <c r="D3" s="71"/>
    </row>
    <row r="4" spans="2:6" x14ac:dyDescent="0.25">
      <c r="B4" s="2"/>
      <c r="C4" s="6" t="s">
        <v>0</v>
      </c>
      <c r="D4" s="6" t="s">
        <v>1</v>
      </c>
      <c r="F4" s="40" t="s">
        <v>398</v>
      </c>
    </row>
    <row r="5" spans="2:6" x14ac:dyDescent="0.25">
      <c r="B5" s="4" t="s">
        <v>3</v>
      </c>
      <c r="C5" s="5">
        <v>100</v>
      </c>
      <c r="D5" s="5">
        <v>105</v>
      </c>
    </row>
    <row r="6" spans="2:6" x14ac:dyDescent="0.25">
      <c r="B6" s="4" t="s">
        <v>4</v>
      </c>
      <c r="C6" s="5">
        <v>14</v>
      </c>
      <c r="D6" s="5">
        <v>46</v>
      </c>
    </row>
    <row r="7" spans="2:6" x14ac:dyDescent="0.25">
      <c r="B7" s="4" t="s">
        <v>5</v>
      </c>
      <c r="C7" s="5">
        <v>83</v>
      </c>
      <c r="D7" s="5">
        <v>11</v>
      </c>
    </row>
    <row r="8" spans="2:6" x14ac:dyDescent="0.25">
      <c r="B8" s="4" t="s">
        <v>6</v>
      </c>
      <c r="C8" s="5">
        <v>100</v>
      </c>
      <c r="D8" s="5">
        <v>81</v>
      </c>
    </row>
    <row r="9" spans="2:6" x14ac:dyDescent="0.25">
      <c r="B9" s="4" t="s">
        <v>7</v>
      </c>
      <c r="C9" s="5">
        <v>56</v>
      </c>
      <c r="D9" s="5">
        <v>31</v>
      </c>
    </row>
    <row r="10" spans="2:6" x14ac:dyDescent="0.25">
      <c r="B10" s="4" t="s">
        <v>8</v>
      </c>
      <c r="C10" s="5">
        <v>81</v>
      </c>
      <c r="D10" s="5">
        <v>113</v>
      </c>
    </row>
    <row r="11" spans="2:6" x14ac:dyDescent="0.25">
      <c r="B11" s="4" t="s">
        <v>9</v>
      </c>
      <c r="C11" s="5">
        <v>44</v>
      </c>
      <c r="D11" s="5">
        <v>51</v>
      </c>
    </row>
    <row r="12" spans="2:6" x14ac:dyDescent="0.25">
      <c r="B12" s="4" t="s">
        <v>10</v>
      </c>
      <c r="C12" s="5">
        <v>29</v>
      </c>
      <c r="D12" s="5">
        <v>126</v>
      </c>
    </row>
    <row r="13" spans="2:6" x14ac:dyDescent="0.25">
      <c r="B13" s="4" t="s">
        <v>11</v>
      </c>
      <c r="C13" s="5">
        <v>100</v>
      </c>
      <c r="D13" s="5">
        <v>97</v>
      </c>
    </row>
    <row r="14" spans="2:6" x14ac:dyDescent="0.25">
      <c r="B14" s="4" t="s">
        <v>12</v>
      </c>
      <c r="C14" s="5">
        <v>90</v>
      </c>
      <c r="D14" s="5">
        <v>64</v>
      </c>
    </row>
    <row r="15" spans="2:6" x14ac:dyDescent="0.25">
      <c r="B15" s="4" t="s">
        <v>13</v>
      </c>
      <c r="C15" s="5">
        <v>10</v>
      </c>
      <c r="D15" s="5">
        <v>94</v>
      </c>
    </row>
    <row r="16" spans="2:6" x14ac:dyDescent="0.25">
      <c r="B16" s="4" t="s">
        <v>14</v>
      </c>
      <c r="C16" s="5">
        <v>2</v>
      </c>
      <c r="D16" s="5">
        <v>58</v>
      </c>
    </row>
    <row r="17" spans="2:4" x14ac:dyDescent="0.25">
      <c r="B17" s="4" t="s">
        <v>15</v>
      </c>
      <c r="C17" s="5">
        <v>87</v>
      </c>
      <c r="D17" s="5">
        <v>59</v>
      </c>
    </row>
    <row r="18" spans="2:4" x14ac:dyDescent="0.25">
      <c r="B18" s="4" t="s">
        <v>16</v>
      </c>
      <c r="C18" s="5">
        <v>24</v>
      </c>
      <c r="D18" s="5">
        <v>30</v>
      </c>
    </row>
    <row r="19" spans="2:4" x14ac:dyDescent="0.25">
      <c r="B19" s="4" t="s">
        <v>17</v>
      </c>
      <c r="C19" s="5">
        <v>31</v>
      </c>
      <c r="D19" s="5">
        <v>57</v>
      </c>
    </row>
    <row r="20" spans="2:4" x14ac:dyDescent="0.25">
      <c r="B20" s="4" t="s">
        <v>18</v>
      </c>
      <c r="C20" s="5">
        <v>45</v>
      </c>
      <c r="D20" s="5">
        <v>139</v>
      </c>
    </row>
    <row r="21" spans="2:4" x14ac:dyDescent="0.25">
      <c r="B21" s="4" t="s">
        <v>19</v>
      </c>
      <c r="C21" s="5">
        <v>86</v>
      </c>
      <c r="D21" s="5">
        <v>128</v>
      </c>
    </row>
    <row r="22" spans="2:4" x14ac:dyDescent="0.25">
      <c r="B22" s="4" t="s">
        <v>20</v>
      </c>
      <c r="C22" s="5">
        <v>20</v>
      </c>
      <c r="D22" s="5">
        <v>87</v>
      </c>
    </row>
    <row r="23" spans="2:4" x14ac:dyDescent="0.25">
      <c r="B23" s="4" t="s">
        <v>21</v>
      </c>
      <c r="C23" s="5">
        <v>1</v>
      </c>
      <c r="D23" s="5">
        <v>92</v>
      </c>
    </row>
    <row r="24" spans="2:4" x14ac:dyDescent="0.25">
      <c r="B24" s="4" t="s">
        <v>22</v>
      </c>
      <c r="C24" s="5">
        <v>79</v>
      </c>
      <c r="D24" s="5">
        <v>135</v>
      </c>
    </row>
    <row r="25" spans="2:4" x14ac:dyDescent="0.25">
      <c r="B25" s="4" t="s">
        <v>23</v>
      </c>
      <c r="C25" s="5">
        <v>84</v>
      </c>
      <c r="D25" s="5">
        <v>50</v>
      </c>
    </row>
    <row r="26" spans="2:4" x14ac:dyDescent="0.25">
      <c r="B26" s="4" t="s">
        <v>24</v>
      </c>
      <c r="C26" s="5">
        <v>99</v>
      </c>
      <c r="D26" s="5">
        <v>61</v>
      </c>
    </row>
    <row r="27" spans="2:4" x14ac:dyDescent="0.25">
      <c r="B27" s="4" t="s">
        <v>25</v>
      </c>
      <c r="C27" s="5">
        <v>13</v>
      </c>
      <c r="D27" s="5">
        <v>87</v>
      </c>
    </row>
    <row r="28" spans="2:4" x14ac:dyDescent="0.25">
      <c r="B28" s="4" t="s">
        <v>26</v>
      </c>
      <c r="C28" s="5">
        <v>16</v>
      </c>
      <c r="D28" s="5">
        <v>40</v>
      </c>
    </row>
    <row r="29" spans="2:4" x14ac:dyDescent="0.25">
      <c r="B29" s="4" t="s">
        <v>27</v>
      </c>
      <c r="C29" s="5">
        <v>37</v>
      </c>
      <c r="D29" s="5">
        <v>61</v>
      </c>
    </row>
    <row r="30" spans="2:4" x14ac:dyDescent="0.25">
      <c r="B30" s="4" t="s">
        <v>28</v>
      </c>
      <c r="C30" s="5">
        <v>24</v>
      </c>
      <c r="D30" s="5">
        <v>83</v>
      </c>
    </row>
    <row r="31" spans="2:4" x14ac:dyDescent="0.25">
      <c r="B31" s="4" t="s">
        <v>29</v>
      </c>
      <c r="C31" s="5">
        <v>97</v>
      </c>
      <c r="D31" s="5">
        <v>131</v>
      </c>
    </row>
    <row r="32" spans="2:4" x14ac:dyDescent="0.25">
      <c r="B32" s="4" t="s">
        <v>30</v>
      </c>
      <c r="C32" s="5">
        <v>65</v>
      </c>
      <c r="D32" s="5">
        <v>81</v>
      </c>
    </row>
    <row r="33" spans="2:4" x14ac:dyDescent="0.25">
      <c r="B33" s="4" t="s">
        <v>31</v>
      </c>
      <c r="C33" s="5">
        <v>17</v>
      </c>
      <c r="D33" s="5">
        <v>55</v>
      </c>
    </row>
    <row r="34" spans="2:4" x14ac:dyDescent="0.25">
      <c r="B34" s="4" t="s">
        <v>32</v>
      </c>
      <c r="C34" s="5">
        <v>2</v>
      </c>
      <c r="D34" s="5">
        <v>22</v>
      </c>
    </row>
    <row r="35" spans="2:4" x14ac:dyDescent="0.25">
      <c r="B35" s="4" t="s">
        <v>33</v>
      </c>
      <c r="C35" s="5">
        <v>39</v>
      </c>
      <c r="D35" s="5">
        <v>89</v>
      </c>
    </row>
    <row r="36" spans="2:4" x14ac:dyDescent="0.25">
      <c r="B36" s="4" t="s">
        <v>34</v>
      </c>
      <c r="C36" s="5">
        <v>79</v>
      </c>
      <c r="D36" s="5">
        <v>22</v>
      </c>
    </row>
    <row r="37" spans="2:4" x14ac:dyDescent="0.25">
      <c r="B37" s="4" t="s">
        <v>35</v>
      </c>
      <c r="C37" s="5">
        <v>70</v>
      </c>
      <c r="D37" s="5">
        <v>92</v>
      </c>
    </row>
    <row r="38" spans="2:4" x14ac:dyDescent="0.25">
      <c r="B38" s="4" t="s">
        <v>36</v>
      </c>
      <c r="C38" s="5">
        <v>22</v>
      </c>
      <c r="D38" s="5">
        <v>91</v>
      </c>
    </row>
    <row r="39" spans="2:4" x14ac:dyDescent="0.25">
      <c r="B39" s="4" t="s">
        <v>37</v>
      </c>
      <c r="C39" s="5">
        <v>6</v>
      </c>
      <c r="D39" s="5">
        <v>114</v>
      </c>
    </row>
    <row r="40" spans="2:4" x14ac:dyDescent="0.25">
      <c r="B40" s="4" t="s">
        <v>38</v>
      </c>
      <c r="C40" s="5">
        <v>72</v>
      </c>
      <c r="D40" s="5">
        <v>59</v>
      </c>
    </row>
    <row r="41" spans="2:4" x14ac:dyDescent="0.25">
      <c r="B41" s="4" t="s">
        <v>39</v>
      </c>
      <c r="C41" s="5">
        <v>82</v>
      </c>
      <c r="D41" s="5">
        <v>81</v>
      </c>
    </row>
    <row r="42" spans="2:4" x14ac:dyDescent="0.25">
      <c r="B42" s="4" t="s">
        <v>40</v>
      </c>
      <c r="C42" s="5">
        <v>98</v>
      </c>
      <c r="D42" s="5">
        <v>29</v>
      </c>
    </row>
    <row r="43" spans="2:4" x14ac:dyDescent="0.25">
      <c r="B43" s="4" t="s">
        <v>41</v>
      </c>
      <c r="C43" s="5">
        <v>63</v>
      </c>
      <c r="D43" s="5">
        <v>44</v>
      </c>
    </row>
    <row r="44" spans="2:4" x14ac:dyDescent="0.25">
      <c r="B44" s="4" t="s">
        <v>42</v>
      </c>
      <c r="C44" s="5">
        <v>92</v>
      </c>
      <c r="D44" s="5">
        <v>100</v>
      </c>
    </row>
    <row r="45" spans="2:4" x14ac:dyDescent="0.25">
      <c r="B45" s="4" t="s">
        <v>43</v>
      </c>
      <c r="C45" s="5">
        <v>13</v>
      </c>
      <c r="D45" s="5">
        <v>59</v>
      </c>
    </row>
    <row r="46" spans="2:4" x14ac:dyDescent="0.25">
      <c r="B46" s="4" t="s">
        <v>44</v>
      </c>
      <c r="C46" s="5">
        <v>19</v>
      </c>
      <c r="D46" s="5">
        <v>128</v>
      </c>
    </row>
    <row r="47" spans="2:4" x14ac:dyDescent="0.25">
      <c r="B47" s="4" t="s">
        <v>45</v>
      </c>
      <c r="C47" s="5">
        <v>7</v>
      </c>
      <c r="D47" s="5">
        <v>116</v>
      </c>
    </row>
    <row r="48" spans="2:4" x14ac:dyDescent="0.25">
      <c r="B48" s="4" t="s">
        <v>46</v>
      </c>
      <c r="C48" s="5">
        <v>27</v>
      </c>
      <c r="D48" s="5">
        <v>60</v>
      </c>
    </row>
    <row r="49" spans="2:4" x14ac:dyDescent="0.25">
      <c r="B49" s="4" t="s">
        <v>47</v>
      </c>
      <c r="C49" s="5">
        <v>53</v>
      </c>
      <c r="D49" s="5">
        <v>16</v>
      </c>
    </row>
    <row r="50" spans="2:4" x14ac:dyDescent="0.25">
      <c r="B50" s="4" t="s">
        <v>48</v>
      </c>
      <c r="C50" s="5">
        <v>7</v>
      </c>
      <c r="D50" s="5">
        <v>65</v>
      </c>
    </row>
    <row r="51" spans="2:4" x14ac:dyDescent="0.25">
      <c r="B51" s="4" t="s">
        <v>49</v>
      </c>
      <c r="C51" s="5">
        <v>18</v>
      </c>
      <c r="D51" s="5">
        <v>85</v>
      </c>
    </row>
    <row r="52" spans="2:4" x14ac:dyDescent="0.25">
      <c r="B52" s="4" t="s">
        <v>50</v>
      </c>
      <c r="C52" s="5">
        <v>3</v>
      </c>
      <c r="D52" s="5">
        <v>91</v>
      </c>
    </row>
    <row r="53" spans="2:4" x14ac:dyDescent="0.25">
      <c r="B53" s="4" t="s">
        <v>51</v>
      </c>
      <c r="C53" s="5">
        <v>48</v>
      </c>
      <c r="D53" s="5">
        <v>32</v>
      </c>
    </row>
    <row r="54" spans="2:4" x14ac:dyDescent="0.25">
      <c r="B54" s="4" t="s">
        <v>52</v>
      </c>
      <c r="C54" s="5">
        <v>14</v>
      </c>
      <c r="D54" s="5">
        <v>66</v>
      </c>
    </row>
    <row r="55" spans="2:4" x14ac:dyDescent="0.25">
      <c r="B55" s="4" t="s">
        <v>53</v>
      </c>
      <c r="C55" s="5">
        <v>96</v>
      </c>
      <c r="D55" s="5">
        <v>75</v>
      </c>
    </row>
    <row r="56" spans="2:4" x14ac:dyDescent="0.25">
      <c r="B56" s="4" t="s">
        <v>54</v>
      </c>
      <c r="C56" s="5">
        <v>80</v>
      </c>
      <c r="D56" s="5">
        <v>84</v>
      </c>
    </row>
    <row r="57" spans="2:4" x14ac:dyDescent="0.25">
      <c r="B57" s="4" t="s">
        <v>55</v>
      </c>
      <c r="C57" s="5">
        <v>95</v>
      </c>
      <c r="D57" s="5">
        <v>132</v>
      </c>
    </row>
    <row r="58" spans="2:4" x14ac:dyDescent="0.25">
      <c r="B58" s="4" t="s">
        <v>56</v>
      </c>
      <c r="C58" s="5">
        <v>26</v>
      </c>
      <c r="D58" s="5">
        <v>117</v>
      </c>
    </row>
    <row r="59" spans="2:4" x14ac:dyDescent="0.25">
      <c r="B59" s="4" t="s">
        <v>57</v>
      </c>
      <c r="C59" s="5">
        <v>9</v>
      </c>
      <c r="D59" s="5">
        <v>136</v>
      </c>
    </row>
    <row r="60" spans="2:4" x14ac:dyDescent="0.25">
      <c r="B60" s="4" t="s">
        <v>58</v>
      </c>
      <c r="C60" s="5">
        <v>75</v>
      </c>
      <c r="D60" s="5">
        <v>42</v>
      </c>
    </row>
    <row r="61" spans="2:4" x14ac:dyDescent="0.25">
      <c r="B61" s="4" t="s">
        <v>59</v>
      </c>
      <c r="C61" s="5">
        <v>65</v>
      </c>
      <c r="D61" s="5">
        <v>37</v>
      </c>
    </row>
    <row r="62" spans="2:4" x14ac:dyDescent="0.25">
      <c r="B62" s="4" t="s">
        <v>60</v>
      </c>
      <c r="C62" s="5">
        <v>42</v>
      </c>
      <c r="D62" s="5">
        <v>32</v>
      </c>
    </row>
    <row r="63" spans="2:4" x14ac:dyDescent="0.25">
      <c r="B63" s="4" t="s">
        <v>61</v>
      </c>
      <c r="C63" s="5">
        <v>62</v>
      </c>
      <c r="D63" s="5">
        <v>107</v>
      </c>
    </row>
    <row r="64" spans="2:4" x14ac:dyDescent="0.25">
      <c r="B64" s="4" t="s">
        <v>62</v>
      </c>
      <c r="C64" s="5">
        <v>64</v>
      </c>
      <c r="D64" s="5">
        <v>63</v>
      </c>
    </row>
    <row r="65" spans="2:4" x14ac:dyDescent="0.25">
      <c r="B65" s="4" t="s">
        <v>63</v>
      </c>
      <c r="C65" s="5">
        <v>40</v>
      </c>
      <c r="D65" s="5">
        <v>65</v>
      </c>
    </row>
    <row r="66" spans="2:4" x14ac:dyDescent="0.25">
      <c r="B66" s="4" t="s">
        <v>64</v>
      </c>
      <c r="C66" s="5">
        <v>55</v>
      </c>
      <c r="D66" s="5">
        <v>53</v>
      </c>
    </row>
    <row r="67" spans="2:4" x14ac:dyDescent="0.25">
      <c r="B67" s="4" t="s">
        <v>65</v>
      </c>
      <c r="C67" s="5">
        <v>52</v>
      </c>
      <c r="D67" s="5">
        <v>62</v>
      </c>
    </row>
    <row r="68" spans="2:4" x14ac:dyDescent="0.25">
      <c r="B68" s="4" t="s">
        <v>66</v>
      </c>
      <c r="C68" s="5">
        <v>84</v>
      </c>
      <c r="D68" s="5">
        <v>81</v>
      </c>
    </row>
    <row r="69" spans="2:4" x14ac:dyDescent="0.25">
      <c r="B69" s="4" t="s">
        <v>67</v>
      </c>
      <c r="C69" s="5">
        <v>4</v>
      </c>
      <c r="D69" s="5">
        <v>44</v>
      </c>
    </row>
    <row r="70" spans="2:4" x14ac:dyDescent="0.25">
      <c r="B70" s="4" t="s">
        <v>68</v>
      </c>
      <c r="C70" s="5">
        <v>60</v>
      </c>
      <c r="D70" s="5">
        <v>116</v>
      </c>
    </row>
    <row r="71" spans="2:4" x14ac:dyDescent="0.25">
      <c r="B71" s="4" t="s">
        <v>69</v>
      </c>
      <c r="C71" s="5">
        <v>88</v>
      </c>
      <c r="D71" s="5">
        <v>29</v>
      </c>
    </row>
    <row r="72" spans="2:4" x14ac:dyDescent="0.25">
      <c r="B72" s="4" t="s">
        <v>70</v>
      </c>
      <c r="C72" s="5">
        <v>24</v>
      </c>
      <c r="D72" s="5">
        <v>139</v>
      </c>
    </row>
    <row r="73" spans="2:4" x14ac:dyDescent="0.25">
      <c r="B73" s="4" t="s">
        <v>71</v>
      </c>
      <c r="C73" s="5">
        <v>30</v>
      </c>
      <c r="D73" s="5">
        <v>58</v>
      </c>
    </row>
    <row r="74" spans="2:4" x14ac:dyDescent="0.25">
      <c r="B74" s="4" t="s">
        <v>72</v>
      </c>
      <c r="C74" s="5">
        <v>95</v>
      </c>
      <c r="D74" s="5">
        <v>129</v>
      </c>
    </row>
    <row r="75" spans="2:4" x14ac:dyDescent="0.25">
      <c r="B75" s="4" t="s">
        <v>73</v>
      </c>
      <c r="C75" s="5">
        <v>65</v>
      </c>
      <c r="D75" s="5">
        <v>85</v>
      </c>
    </row>
    <row r="76" spans="2:4" x14ac:dyDescent="0.25">
      <c r="B76" s="4" t="s">
        <v>74</v>
      </c>
      <c r="C76" s="5">
        <v>33</v>
      </c>
      <c r="D76" s="5">
        <v>56</v>
      </c>
    </row>
    <row r="77" spans="2:4" x14ac:dyDescent="0.25">
      <c r="B77" s="4" t="s">
        <v>75</v>
      </c>
      <c r="C77" s="5">
        <v>81</v>
      </c>
      <c r="D77" s="5">
        <v>139</v>
      </c>
    </row>
    <row r="78" spans="2:4" x14ac:dyDescent="0.25">
      <c r="B78" s="4" t="s">
        <v>76</v>
      </c>
      <c r="C78" s="5">
        <v>8</v>
      </c>
      <c r="D78" s="5">
        <v>70</v>
      </c>
    </row>
    <row r="79" spans="2:4" x14ac:dyDescent="0.25">
      <c r="B79" s="4" t="s">
        <v>77</v>
      </c>
      <c r="C79" s="5">
        <v>5</v>
      </c>
      <c r="D79" s="5">
        <v>59</v>
      </c>
    </row>
    <row r="80" spans="2:4" x14ac:dyDescent="0.25">
      <c r="B80" s="4" t="s">
        <v>78</v>
      </c>
      <c r="C80" s="5">
        <v>90</v>
      </c>
      <c r="D80" s="5">
        <v>130</v>
      </c>
    </row>
    <row r="81" spans="2:4" x14ac:dyDescent="0.25">
      <c r="B81" s="4" t="s">
        <v>79</v>
      </c>
      <c r="C81" s="5">
        <v>26</v>
      </c>
      <c r="D81" s="5">
        <v>76</v>
      </c>
    </row>
    <row r="82" spans="2:4" x14ac:dyDescent="0.25">
      <c r="B82" s="4" t="s">
        <v>80</v>
      </c>
      <c r="C82" s="5">
        <v>55</v>
      </c>
      <c r="D82" s="5">
        <v>108</v>
      </c>
    </row>
    <row r="83" spans="2:4" x14ac:dyDescent="0.25">
      <c r="B83" s="4" t="s">
        <v>81</v>
      </c>
      <c r="C83" s="5">
        <v>48</v>
      </c>
      <c r="D83" s="5">
        <v>71</v>
      </c>
    </row>
    <row r="84" spans="2:4" x14ac:dyDescent="0.25">
      <c r="B84" s="4" t="s">
        <v>82</v>
      </c>
      <c r="C84" s="5">
        <v>18</v>
      </c>
      <c r="D84" s="5">
        <v>65</v>
      </c>
    </row>
    <row r="85" spans="2:4" x14ac:dyDescent="0.25">
      <c r="B85" s="4" t="s">
        <v>83</v>
      </c>
      <c r="C85" s="5">
        <v>83</v>
      </c>
      <c r="D85" s="5">
        <v>72</v>
      </c>
    </row>
    <row r="86" spans="2:4" x14ac:dyDescent="0.25">
      <c r="B86" s="4" t="s">
        <v>84</v>
      </c>
      <c r="C86" s="5">
        <v>69</v>
      </c>
      <c r="D86" s="5">
        <v>110</v>
      </c>
    </row>
    <row r="87" spans="2:4" x14ac:dyDescent="0.25">
      <c r="B87" s="4" t="s">
        <v>85</v>
      </c>
      <c r="C87" s="5">
        <v>17</v>
      </c>
      <c r="D87" s="5">
        <v>133</v>
      </c>
    </row>
    <row r="88" spans="2:4" x14ac:dyDescent="0.25">
      <c r="B88" s="4" t="s">
        <v>86</v>
      </c>
      <c r="C88" s="5">
        <v>43</v>
      </c>
      <c r="D88" s="5">
        <v>50</v>
      </c>
    </row>
    <row r="89" spans="2:4" x14ac:dyDescent="0.25">
      <c r="B89" s="4" t="s">
        <v>87</v>
      </c>
      <c r="C89" s="5">
        <v>69</v>
      </c>
      <c r="D89" s="5">
        <v>82</v>
      </c>
    </row>
    <row r="90" spans="2:4" x14ac:dyDescent="0.25">
      <c r="B90" s="4" t="s">
        <v>88</v>
      </c>
      <c r="C90" s="5">
        <v>14</v>
      </c>
      <c r="D90" s="5">
        <v>36</v>
      </c>
    </row>
    <row r="91" spans="2:4" x14ac:dyDescent="0.25">
      <c r="B91" s="4" t="s">
        <v>89</v>
      </c>
      <c r="C91" s="5">
        <v>95</v>
      </c>
      <c r="D91" s="5">
        <v>80</v>
      </c>
    </row>
    <row r="92" spans="2:4" x14ac:dyDescent="0.25">
      <c r="B92" s="4" t="s">
        <v>90</v>
      </c>
      <c r="C92" s="5">
        <v>38</v>
      </c>
      <c r="D92" s="5">
        <v>10</v>
      </c>
    </row>
    <row r="93" spans="2:4" x14ac:dyDescent="0.25">
      <c r="B93" s="4" t="s">
        <v>91</v>
      </c>
      <c r="C93" s="5">
        <v>58</v>
      </c>
      <c r="D93" s="5">
        <v>67</v>
      </c>
    </row>
    <row r="94" spans="2:4" x14ac:dyDescent="0.25">
      <c r="B94" s="4" t="s">
        <v>92</v>
      </c>
      <c r="C94" s="5">
        <v>77</v>
      </c>
      <c r="D94" s="5">
        <v>40</v>
      </c>
    </row>
    <row r="95" spans="2:4" x14ac:dyDescent="0.25">
      <c r="B95" s="4" t="s">
        <v>93</v>
      </c>
      <c r="C95" s="5">
        <v>45</v>
      </c>
      <c r="D95" s="5">
        <v>44</v>
      </c>
    </row>
    <row r="96" spans="2:4" x14ac:dyDescent="0.25">
      <c r="B96" s="4" t="s">
        <v>94</v>
      </c>
      <c r="C96" s="5">
        <v>46</v>
      </c>
      <c r="D96" s="5">
        <v>63</v>
      </c>
    </row>
    <row r="97" spans="2:4" x14ac:dyDescent="0.25">
      <c r="B97" s="4" t="s">
        <v>95</v>
      </c>
      <c r="C97" s="5">
        <v>76</v>
      </c>
      <c r="D97" s="5">
        <v>108</v>
      </c>
    </row>
    <row r="98" spans="2:4" x14ac:dyDescent="0.25">
      <c r="B98" s="4" t="s">
        <v>96</v>
      </c>
      <c r="C98" s="5">
        <v>46</v>
      </c>
      <c r="D98" s="5">
        <v>72</v>
      </c>
    </row>
    <row r="99" spans="2:4" x14ac:dyDescent="0.25">
      <c r="B99" s="4" t="s">
        <v>97</v>
      </c>
      <c r="C99" s="5">
        <v>58</v>
      </c>
      <c r="D99" s="5">
        <v>108</v>
      </c>
    </row>
    <row r="100" spans="2:4" x14ac:dyDescent="0.25">
      <c r="B100" s="4" t="s">
        <v>98</v>
      </c>
      <c r="C100" s="5">
        <v>59</v>
      </c>
      <c r="D100" s="5">
        <v>138</v>
      </c>
    </row>
    <row r="101" spans="2:4" x14ac:dyDescent="0.25">
      <c r="B101" s="4" t="s">
        <v>99</v>
      </c>
      <c r="C101" s="5">
        <v>73</v>
      </c>
      <c r="D101" s="5">
        <v>139</v>
      </c>
    </row>
    <row r="102" spans="2:4" x14ac:dyDescent="0.25">
      <c r="B102" s="4" t="s">
        <v>100</v>
      </c>
      <c r="C102" s="5">
        <v>14</v>
      </c>
      <c r="D102" s="5">
        <v>112</v>
      </c>
    </row>
    <row r="103" spans="2:4" x14ac:dyDescent="0.25">
      <c r="B103" s="4" t="s">
        <v>101</v>
      </c>
      <c r="C103" s="5">
        <v>5</v>
      </c>
      <c r="D103" s="5">
        <v>113</v>
      </c>
    </row>
    <row r="104" spans="2:4" x14ac:dyDescent="0.25">
      <c r="B104" s="4" t="s">
        <v>102</v>
      </c>
      <c r="C104" s="5">
        <v>65</v>
      </c>
      <c r="D104" s="5">
        <v>125</v>
      </c>
    </row>
    <row r="105" spans="2:4" x14ac:dyDescent="0.25">
      <c r="B105" s="4" t="s">
        <v>103</v>
      </c>
      <c r="C105" s="5">
        <v>92</v>
      </c>
      <c r="D105" s="5">
        <v>136</v>
      </c>
    </row>
    <row r="106" spans="2:4" x14ac:dyDescent="0.25">
      <c r="B106" s="4" t="s">
        <v>104</v>
      </c>
      <c r="C106" s="5">
        <v>9</v>
      </c>
      <c r="D106" s="5">
        <v>128</v>
      </c>
    </row>
    <row r="107" spans="2:4" x14ac:dyDescent="0.25">
      <c r="B107" s="4" t="s">
        <v>105</v>
      </c>
      <c r="C107" s="5">
        <v>84</v>
      </c>
      <c r="D107" s="5">
        <v>50</v>
      </c>
    </row>
    <row r="108" spans="2:4" x14ac:dyDescent="0.25">
      <c r="B108" s="4" t="s">
        <v>106</v>
      </c>
      <c r="C108" s="5">
        <v>84</v>
      </c>
      <c r="D108" s="5">
        <v>123</v>
      </c>
    </row>
    <row r="109" spans="2:4" x14ac:dyDescent="0.25">
      <c r="B109" s="4" t="s">
        <v>107</v>
      </c>
      <c r="C109" s="5">
        <v>52</v>
      </c>
      <c r="D109" s="5">
        <v>14</v>
      </c>
    </row>
    <row r="110" spans="2:4" x14ac:dyDescent="0.25">
      <c r="B110" s="4" t="s">
        <v>108</v>
      </c>
      <c r="C110" s="5">
        <v>100</v>
      </c>
      <c r="D110" s="5">
        <v>62</v>
      </c>
    </row>
    <row r="111" spans="2:4" x14ac:dyDescent="0.25">
      <c r="B111" s="4" t="s">
        <v>109</v>
      </c>
      <c r="C111" s="5">
        <v>38</v>
      </c>
      <c r="D111" s="5">
        <v>115</v>
      </c>
    </row>
    <row r="112" spans="2:4" x14ac:dyDescent="0.25">
      <c r="B112" s="4" t="s">
        <v>110</v>
      </c>
      <c r="C112" s="5">
        <v>15</v>
      </c>
      <c r="D112" s="5">
        <v>120</v>
      </c>
    </row>
    <row r="113" spans="2:4" x14ac:dyDescent="0.25">
      <c r="B113" s="4" t="s">
        <v>111</v>
      </c>
      <c r="C113" s="5">
        <v>57</v>
      </c>
      <c r="D113" s="5">
        <v>21</v>
      </c>
    </row>
    <row r="114" spans="2:4" x14ac:dyDescent="0.25">
      <c r="B114" s="4" t="s">
        <v>112</v>
      </c>
      <c r="C114" s="5">
        <v>80</v>
      </c>
      <c r="D114" s="5">
        <v>103</v>
      </c>
    </row>
    <row r="115" spans="2:4" x14ac:dyDescent="0.25">
      <c r="B115" s="4" t="s">
        <v>113</v>
      </c>
      <c r="C115" s="5">
        <v>24</v>
      </c>
      <c r="D115" s="5">
        <v>137</v>
      </c>
    </row>
    <row r="116" spans="2:4" x14ac:dyDescent="0.25">
      <c r="B116" s="4" t="s">
        <v>114</v>
      </c>
      <c r="C116" s="5">
        <v>42</v>
      </c>
      <c r="D116" s="5">
        <v>122</v>
      </c>
    </row>
    <row r="117" spans="2:4" x14ac:dyDescent="0.25">
      <c r="B117" s="4" t="s">
        <v>115</v>
      </c>
      <c r="C117" s="5">
        <v>71</v>
      </c>
      <c r="D117" s="5">
        <v>33</v>
      </c>
    </row>
    <row r="118" spans="2:4" x14ac:dyDescent="0.25">
      <c r="B118" s="4" t="s">
        <v>116</v>
      </c>
      <c r="C118" s="5">
        <v>82</v>
      </c>
      <c r="D118" s="5">
        <v>17</v>
      </c>
    </row>
    <row r="119" spans="2:4" x14ac:dyDescent="0.25">
      <c r="B119" s="4" t="s">
        <v>117</v>
      </c>
      <c r="C119" s="5">
        <v>59</v>
      </c>
      <c r="D119" s="5">
        <v>104</v>
      </c>
    </row>
    <row r="120" spans="2:4" x14ac:dyDescent="0.25">
      <c r="B120" s="4" t="s">
        <v>118</v>
      </c>
      <c r="C120" s="5">
        <v>93</v>
      </c>
      <c r="D120" s="5">
        <v>130</v>
      </c>
    </row>
    <row r="121" spans="2:4" x14ac:dyDescent="0.25">
      <c r="B121" s="4" t="s">
        <v>119</v>
      </c>
      <c r="C121" s="5">
        <v>94</v>
      </c>
      <c r="D121" s="5">
        <v>71</v>
      </c>
    </row>
    <row r="122" spans="2:4" x14ac:dyDescent="0.25">
      <c r="B122" s="4" t="s">
        <v>120</v>
      </c>
      <c r="C122" s="5">
        <v>82</v>
      </c>
      <c r="D122" s="5">
        <v>120</v>
      </c>
    </row>
    <row r="123" spans="2:4" x14ac:dyDescent="0.25">
      <c r="B123" s="4" t="s">
        <v>121</v>
      </c>
      <c r="C123" s="5">
        <v>93</v>
      </c>
      <c r="D123" s="5">
        <v>70</v>
      </c>
    </row>
    <row r="124" spans="2:4" x14ac:dyDescent="0.25">
      <c r="B124" s="4" t="s">
        <v>122</v>
      </c>
      <c r="C124" s="5">
        <v>96</v>
      </c>
      <c r="D124" s="5">
        <v>86</v>
      </c>
    </row>
    <row r="125" spans="2:4" x14ac:dyDescent="0.25">
      <c r="B125" s="4" t="s">
        <v>123</v>
      </c>
      <c r="C125" s="5">
        <v>1</v>
      </c>
      <c r="D125" s="5">
        <v>94</v>
      </c>
    </row>
    <row r="126" spans="2:4" x14ac:dyDescent="0.25">
      <c r="B126" s="4" t="s">
        <v>124</v>
      </c>
      <c r="C126" s="5">
        <v>2</v>
      </c>
      <c r="D126" s="5">
        <v>91</v>
      </c>
    </row>
    <row r="127" spans="2:4" x14ac:dyDescent="0.25">
      <c r="B127" s="4" t="s">
        <v>125</v>
      </c>
      <c r="C127" s="5">
        <v>18</v>
      </c>
      <c r="D127" s="5">
        <v>31</v>
      </c>
    </row>
    <row r="128" spans="2:4" x14ac:dyDescent="0.25">
      <c r="B128" s="4" t="s">
        <v>126</v>
      </c>
      <c r="C128" s="5">
        <v>72</v>
      </c>
      <c r="D128" s="5">
        <v>133</v>
      </c>
    </row>
    <row r="129" spans="2:4" x14ac:dyDescent="0.25">
      <c r="B129" s="4" t="s">
        <v>127</v>
      </c>
      <c r="C129" s="5">
        <v>24</v>
      </c>
      <c r="D129" s="5">
        <v>121</v>
      </c>
    </row>
    <row r="130" spans="2:4" x14ac:dyDescent="0.25">
      <c r="B130" s="4" t="s">
        <v>128</v>
      </c>
      <c r="C130" s="5">
        <v>49</v>
      </c>
      <c r="D130" s="5">
        <v>121</v>
      </c>
    </row>
    <row r="131" spans="2:4" x14ac:dyDescent="0.25">
      <c r="B131" s="4" t="s">
        <v>129</v>
      </c>
      <c r="C131" s="5">
        <v>32</v>
      </c>
      <c r="D131" s="5">
        <v>120</v>
      </c>
    </row>
    <row r="132" spans="2:4" x14ac:dyDescent="0.25">
      <c r="B132" s="4" t="s">
        <v>130</v>
      </c>
      <c r="C132" s="5">
        <v>7</v>
      </c>
      <c r="D132" s="5">
        <v>27</v>
      </c>
    </row>
    <row r="133" spans="2:4" x14ac:dyDescent="0.25">
      <c r="B133" s="4" t="s">
        <v>131</v>
      </c>
      <c r="C133" s="5">
        <v>35</v>
      </c>
      <c r="D133" s="5">
        <v>19</v>
      </c>
    </row>
    <row r="134" spans="2:4" x14ac:dyDescent="0.25">
      <c r="B134" s="4" t="s">
        <v>132</v>
      </c>
      <c r="C134" s="5">
        <v>54</v>
      </c>
      <c r="D134" s="5">
        <v>117</v>
      </c>
    </row>
    <row r="135" spans="2:4" x14ac:dyDescent="0.25">
      <c r="B135" s="4" t="s">
        <v>133</v>
      </c>
      <c r="C135" s="5">
        <v>74</v>
      </c>
      <c r="D135" s="5">
        <v>107</v>
      </c>
    </row>
    <row r="136" spans="2:4" x14ac:dyDescent="0.25">
      <c r="B136" s="4" t="s">
        <v>134</v>
      </c>
      <c r="C136" s="5">
        <v>40</v>
      </c>
      <c r="D136" s="5">
        <v>139</v>
      </c>
    </row>
    <row r="137" spans="2:4" x14ac:dyDescent="0.25">
      <c r="B137" s="4" t="s">
        <v>135</v>
      </c>
      <c r="C137" s="5">
        <v>99</v>
      </c>
      <c r="D137" s="5">
        <v>67</v>
      </c>
    </row>
    <row r="138" spans="2:4" x14ac:dyDescent="0.25">
      <c r="B138" s="4" t="s">
        <v>136</v>
      </c>
      <c r="C138" s="5">
        <v>86</v>
      </c>
      <c r="D138" s="5">
        <v>130</v>
      </c>
    </row>
    <row r="139" spans="2:4" x14ac:dyDescent="0.25">
      <c r="B139" s="4" t="s">
        <v>137</v>
      </c>
      <c r="C139" s="5">
        <v>26</v>
      </c>
      <c r="D139" s="5">
        <v>104</v>
      </c>
    </row>
    <row r="140" spans="2:4" x14ac:dyDescent="0.25">
      <c r="B140" s="4" t="s">
        <v>138</v>
      </c>
      <c r="C140" s="5">
        <v>79</v>
      </c>
      <c r="D140" s="5">
        <v>78</v>
      </c>
    </row>
    <row r="141" spans="2:4" x14ac:dyDescent="0.25">
      <c r="B141" s="4" t="s">
        <v>139</v>
      </c>
      <c r="C141" s="5">
        <v>62</v>
      </c>
      <c r="D141" s="5">
        <v>115</v>
      </c>
    </row>
    <row r="142" spans="2:4" x14ac:dyDescent="0.25">
      <c r="B142" s="4" t="s">
        <v>140</v>
      </c>
      <c r="C142" s="5">
        <v>92</v>
      </c>
      <c r="D142" s="5">
        <v>72</v>
      </c>
    </row>
    <row r="143" spans="2:4" x14ac:dyDescent="0.25">
      <c r="B143" s="4" t="s">
        <v>141</v>
      </c>
      <c r="C143" s="5">
        <v>38</v>
      </c>
      <c r="D143" s="5">
        <v>81</v>
      </c>
    </row>
    <row r="144" spans="2:4" x14ac:dyDescent="0.25">
      <c r="B144" s="4" t="s">
        <v>142</v>
      </c>
      <c r="C144" s="5">
        <v>46</v>
      </c>
      <c r="D144" s="5">
        <v>86</v>
      </c>
    </row>
    <row r="145" spans="2:4" x14ac:dyDescent="0.25">
      <c r="B145" s="4" t="s">
        <v>143</v>
      </c>
      <c r="C145" s="5">
        <v>64</v>
      </c>
      <c r="D145" s="5">
        <v>82</v>
      </c>
    </row>
    <row r="146" spans="2:4" x14ac:dyDescent="0.25">
      <c r="B146" s="4" t="s">
        <v>144</v>
      </c>
      <c r="C146" s="5">
        <v>65</v>
      </c>
      <c r="D146" s="5">
        <v>128</v>
      </c>
    </row>
    <row r="147" spans="2:4" x14ac:dyDescent="0.25">
      <c r="B147" s="4" t="s">
        <v>145</v>
      </c>
      <c r="C147" s="5">
        <v>77</v>
      </c>
      <c r="D147" s="5">
        <v>123</v>
      </c>
    </row>
    <row r="148" spans="2:4" x14ac:dyDescent="0.25">
      <c r="B148" s="4" t="s">
        <v>146</v>
      </c>
      <c r="C148" s="5">
        <v>99</v>
      </c>
      <c r="D148" s="5">
        <v>70</v>
      </c>
    </row>
    <row r="149" spans="2:4" x14ac:dyDescent="0.25">
      <c r="B149" s="4" t="s">
        <v>147</v>
      </c>
      <c r="C149" s="5">
        <v>38</v>
      </c>
      <c r="D149" s="5">
        <v>105</v>
      </c>
    </row>
    <row r="150" spans="2:4" x14ac:dyDescent="0.25">
      <c r="B150" s="4" t="s">
        <v>148</v>
      </c>
      <c r="C150" s="5">
        <v>51</v>
      </c>
      <c r="D150" s="5">
        <v>126</v>
      </c>
    </row>
    <row r="151" spans="2:4" x14ac:dyDescent="0.25">
      <c r="B151" s="4" t="s">
        <v>149</v>
      </c>
      <c r="C151" s="5">
        <v>50</v>
      </c>
      <c r="D151" s="5">
        <v>64</v>
      </c>
    </row>
    <row r="152" spans="2:4" x14ac:dyDescent="0.25">
      <c r="B152" s="4" t="s">
        <v>150</v>
      </c>
      <c r="C152" s="5">
        <v>17</v>
      </c>
      <c r="D152" s="5">
        <v>44</v>
      </c>
    </row>
    <row r="153" spans="2:4" x14ac:dyDescent="0.25">
      <c r="B153" s="4" t="s">
        <v>151</v>
      </c>
      <c r="C153" s="5">
        <v>64</v>
      </c>
      <c r="D153" s="5">
        <v>82</v>
      </c>
    </row>
    <row r="154" spans="2:4" x14ac:dyDescent="0.25">
      <c r="B154" s="4" t="s">
        <v>152</v>
      </c>
      <c r="C154" s="5">
        <v>15</v>
      </c>
      <c r="D154" s="5">
        <v>38</v>
      </c>
    </row>
    <row r="155" spans="2:4" x14ac:dyDescent="0.25">
      <c r="B155" s="4" t="s">
        <v>153</v>
      </c>
      <c r="C155" s="5">
        <v>31</v>
      </c>
      <c r="D155" s="5">
        <v>80</v>
      </c>
    </row>
    <row r="156" spans="2:4" x14ac:dyDescent="0.25">
      <c r="B156" s="4" t="s">
        <v>154</v>
      </c>
      <c r="C156" s="5">
        <v>63</v>
      </c>
      <c r="D156" s="5">
        <v>97</v>
      </c>
    </row>
    <row r="157" spans="2:4" x14ac:dyDescent="0.25">
      <c r="B157" s="4" t="s">
        <v>155</v>
      </c>
      <c r="C157" s="5">
        <v>22</v>
      </c>
      <c r="D157" s="5">
        <v>92</v>
      </c>
    </row>
    <row r="158" spans="2:4" x14ac:dyDescent="0.25">
      <c r="B158" s="4" t="s">
        <v>156</v>
      </c>
      <c r="C158" s="5">
        <v>50</v>
      </c>
      <c r="D158" s="5">
        <v>70</v>
      </c>
    </row>
    <row r="159" spans="2:4" x14ac:dyDescent="0.25">
      <c r="B159" s="4" t="s">
        <v>157</v>
      </c>
      <c r="C159" s="5">
        <v>32</v>
      </c>
      <c r="D159" s="5">
        <v>94</v>
      </c>
    </row>
    <row r="160" spans="2:4" x14ac:dyDescent="0.25">
      <c r="B160" s="4" t="s">
        <v>158</v>
      </c>
      <c r="C160" s="5">
        <v>49</v>
      </c>
      <c r="D160" s="5">
        <v>107</v>
      </c>
    </row>
    <row r="161" spans="2:4" x14ac:dyDescent="0.25">
      <c r="B161" s="4" t="s">
        <v>159</v>
      </c>
      <c r="C161" s="5">
        <v>81</v>
      </c>
      <c r="D161" s="5">
        <v>16</v>
      </c>
    </row>
    <row r="162" spans="2:4" x14ac:dyDescent="0.25">
      <c r="B162" s="4" t="s">
        <v>160</v>
      </c>
      <c r="C162" s="5">
        <v>5</v>
      </c>
      <c r="D162" s="5">
        <v>118</v>
      </c>
    </row>
    <row r="163" spans="2:4" x14ac:dyDescent="0.25">
      <c r="B163" s="4" t="s">
        <v>161</v>
      </c>
      <c r="C163" s="5">
        <v>87</v>
      </c>
      <c r="D163" s="5">
        <v>38</v>
      </c>
    </row>
    <row r="164" spans="2:4" x14ac:dyDescent="0.25">
      <c r="B164" s="4" t="s">
        <v>162</v>
      </c>
      <c r="C164" s="5">
        <v>41</v>
      </c>
      <c r="D164" s="5">
        <v>43</v>
      </c>
    </row>
    <row r="165" spans="2:4" x14ac:dyDescent="0.25">
      <c r="B165" s="4" t="s">
        <v>163</v>
      </c>
      <c r="C165" s="5">
        <v>78</v>
      </c>
      <c r="D165" s="5">
        <v>42</v>
      </c>
    </row>
    <row r="166" spans="2:4" x14ac:dyDescent="0.25">
      <c r="B166" s="4" t="s">
        <v>164</v>
      </c>
      <c r="C166" s="5">
        <v>44</v>
      </c>
      <c r="D166" s="5">
        <v>23</v>
      </c>
    </row>
    <row r="167" spans="2:4" x14ac:dyDescent="0.25">
      <c r="B167" s="4" t="s">
        <v>165</v>
      </c>
      <c r="C167" s="5">
        <v>81</v>
      </c>
      <c r="D167" s="5">
        <v>100</v>
      </c>
    </row>
    <row r="168" spans="2:4" x14ac:dyDescent="0.25">
      <c r="B168" s="4" t="s">
        <v>166</v>
      </c>
      <c r="C168" s="5">
        <v>99</v>
      </c>
      <c r="D168" s="5">
        <v>90</v>
      </c>
    </row>
    <row r="169" spans="2:4" x14ac:dyDescent="0.25">
      <c r="B169" s="4" t="s">
        <v>167</v>
      </c>
      <c r="C169" s="5">
        <v>28</v>
      </c>
      <c r="D169" s="5">
        <v>140</v>
      </c>
    </row>
    <row r="170" spans="2:4" x14ac:dyDescent="0.25">
      <c r="B170" s="4" t="s">
        <v>168</v>
      </c>
      <c r="C170" s="5">
        <v>68</v>
      </c>
      <c r="D170" s="5">
        <v>84</v>
      </c>
    </row>
    <row r="171" spans="2:4" x14ac:dyDescent="0.25">
      <c r="B171" s="4" t="s">
        <v>169</v>
      </c>
      <c r="C171" s="5">
        <v>75</v>
      </c>
      <c r="D171" s="5">
        <v>34</v>
      </c>
    </row>
    <row r="172" spans="2:4" x14ac:dyDescent="0.25">
      <c r="B172" s="4" t="s">
        <v>170</v>
      </c>
      <c r="C172" s="5">
        <v>15</v>
      </c>
      <c r="D172" s="5">
        <v>34</v>
      </c>
    </row>
    <row r="173" spans="2:4" x14ac:dyDescent="0.25">
      <c r="B173" s="4" t="s">
        <v>171</v>
      </c>
      <c r="C173" s="5">
        <v>24</v>
      </c>
      <c r="D173" s="5">
        <v>53</v>
      </c>
    </row>
    <row r="174" spans="2:4" x14ac:dyDescent="0.25">
      <c r="B174" s="4" t="s">
        <v>172</v>
      </c>
      <c r="C174" s="5">
        <v>95</v>
      </c>
      <c r="D174" s="5">
        <v>44</v>
      </c>
    </row>
    <row r="175" spans="2:4" x14ac:dyDescent="0.25">
      <c r="B175" s="4" t="s">
        <v>173</v>
      </c>
      <c r="C175" s="5">
        <v>95</v>
      </c>
      <c r="D175" s="5">
        <v>104</v>
      </c>
    </row>
    <row r="176" spans="2:4" x14ac:dyDescent="0.25">
      <c r="B176" s="4" t="s">
        <v>174</v>
      </c>
      <c r="C176" s="5">
        <v>20</v>
      </c>
      <c r="D176" s="5">
        <v>84</v>
      </c>
    </row>
    <row r="177" spans="2:4" x14ac:dyDescent="0.25">
      <c r="B177" s="4" t="s">
        <v>175</v>
      </c>
      <c r="C177" s="5">
        <v>66</v>
      </c>
      <c r="D177" s="5">
        <v>106</v>
      </c>
    </row>
    <row r="178" spans="2:4" x14ac:dyDescent="0.25">
      <c r="B178" s="4" t="s">
        <v>176</v>
      </c>
      <c r="C178" s="5">
        <v>87</v>
      </c>
      <c r="D178" s="5">
        <v>100</v>
      </c>
    </row>
    <row r="179" spans="2:4" x14ac:dyDescent="0.25">
      <c r="B179" s="4" t="s">
        <v>177</v>
      </c>
      <c r="C179" s="5">
        <v>100</v>
      </c>
      <c r="D179" s="5">
        <v>90</v>
      </c>
    </row>
    <row r="180" spans="2:4" x14ac:dyDescent="0.25">
      <c r="B180" s="4" t="s">
        <v>178</v>
      </c>
      <c r="C180" s="5">
        <v>35</v>
      </c>
      <c r="D180" s="5">
        <v>23</v>
      </c>
    </row>
    <row r="181" spans="2:4" x14ac:dyDescent="0.25">
      <c r="B181" s="4" t="s">
        <v>179</v>
      </c>
      <c r="C181" s="5">
        <v>19</v>
      </c>
      <c r="D181" s="5">
        <v>60</v>
      </c>
    </row>
    <row r="182" spans="2:4" x14ac:dyDescent="0.25">
      <c r="B182" s="4" t="s">
        <v>180</v>
      </c>
      <c r="C182" s="5">
        <v>42</v>
      </c>
      <c r="D182" s="5">
        <v>78</v>
      </c>
    </row>
    <row r="183" spans="2:4" x14ac:dyDescent="0.25">
      <c r="B183" s="4" t="s">
        <v>181</v>
      </c>
      <c r="C183" s="5">
        <v>96</v>
      </c>
      <c r="D183" s="5">
        <v>74</v>
      </c>
    </row>
    <row r="184" spans="2:4" x14ac:dyDescent="0.25">
      <c r="B184" s="4" t="s">
        <v>182</v>
      </c>
      <c r="C184" s="5">
        <v>73</v>
      </c>
      <c r="D184" s="5">
        <v>107</v>
      </c>
    </row>
    <row r="185" spans="2:4" x14ac:dyDescent="0.25">
      <c r="B185" s="4" t="s">
        <v>183</v>
      </c>
      <c r="C185" s="5">
        <v>49</v>
      </c>
      <c r="D185" s="5">
        <v>14</v>
      </c>
    </row>
    <row r="186" spans="2:4" x14ac:dyDescent="0.25">
      <c r="B186" s="4" t="s">
        <v>184</v>
      </c>
      <c r="C186" s="5">
        <v>63</v>
      </c>
      <c r="D186" s="5">
        <v>30</v>
      </c>
    </row>
    <row r="187" spans="2:4" x14ac:dyDescent="0.25">
      <c r="B187" s="4" t="s">
        <v>185</v>
      </c>
      <c r="C187" s="5">
        <v>89</v>
      </c>
      <c r="D187" s="5">
        <v>24</v>
      </c>
    </row>
    <row r="188" spans="2:4" x14ac:dyDescent="0.25">
      <c r="B188" s="4" t="s">
        <v>186</v>
      </c>
      <c r="C188" s="5">
        <v>94</v>
      </c>
      <c r="D188" s="5">
        <v>45</v>
      </c>
    </row>
    <row r="189" spans="2:4" x14ac:dyDescent="0.25">
      <c r="B189" s="4" t="s">
        <v>187</v>
      </c>
      <c r="C189" s="5">
        <v>98</v>
      </c>
      <c r="D189" s="5">
        <v>87</v>
      </c>
    </row>
    <row r="190" spans="2:4" x14ac:dyDescent="0.25">
      <c r="B190" s="4" t="s">
        <v>188</v>
      </c>
      <c r="C190" s="5">
        <v>69</v>
      </c>
      <c r="D190" s="5">
        <v>90</v>
      </c>
    </row>
    <row r="191" spans="2:4" x14ac:dyDescent="0.25">
      <c r="B191" s="4" t="s">
        <v>189</v>
      </c>
      <c r="C191" s="5">
        <v>17</v>
      </c>
      <c r="D191" s="5">
        <v>53</v>
      </c>
    </row>
    <row r="192" spans="2:4" x14ac:dyDescent="0.25">
      <c r="B192" s="4" t="s">
        <v>190</v>
      </c>
      <c r="C192" s="5">
        <v>89</v>
      </c>
      <c r="D192" s="5">
        <v>77</v>
      </c>
    </row>
    <row r="193" spans="2:4" x14ac:dyDescent="0.25">
      <c r="B193" s="4" t="s">
        <v>191</v>
      </c>
      <c r="C193" s="5">
        <v>40</v>
      </c>
      <c r="D193" s="5">
        <v>106</v>
      </c>
    </row>
    <row r="194" spans="2:4" x14ac:dyDescent="0.25">
      <c r="B194" s="4" t="s">
        <v>192</v>
      </c>
      <c r="C194" s="5">
        <v>29</v>
      </c>
      <c r="D194" s="5">
        <v>73</v>
      </c>
    </row>
    <row r="195" spans="2:4" x14ac:dyDescent="0.25">
      <c r="B195" s="4" t="s">
        <v>193</v>
      </c>
      <c r="C195" s="5">
        <v>74</v>
      </c>
      <c r="D195" s="5">
        <v>25</v>
      </c>
    </row>
    <row r="196" spans="2:4" x14ac:dyDescent="0.25">
      <c r="B196" s="4" t="s">
        <v>194</v>
      </c>
      <c r="C196" s="5">
        <v>42</v>
      </c>
      <c r="D196" s="5">
        <v>111</v>
      </c>
    </row>
    <row r="197" spans="2:4" x14ac:dyDescent="0.25">
      <c r="B197" s="4" t="s">
        <v>195</v>
      </c>
      <c r="C197" s="5">
        <v>66</v>
      </c>
      <c r="D197" s="5">
        <v>23</v>
      </c>
    </row>
    <row r="198" spans="2:4" x14ac:dyDescent="0.25">
      <c r="B198" s="4" t="s">
        <v>196</v>
      </c>
      <c r="C198" s="5">
        <v>35</v>
      </c>
      <c r="D198" s="5">
        <v>21</v>
      </c>
    </row>
    <row r="199" spans="2:4" x14ac:dyDescent="0.25">
      <c r="B199" s="4" t="s">
        <v>197</v>
      </c>
      <c r="C199" s="5">
        <v>48</v>
      </c>
      <c r="D199" s="5">
        <v>53</v>
      </c>
    </row>
    <row r="200" spans="2:4" x14ac:dyDescent="0.25">
      <c r="B200" s="4" t="s">
        <v>198</v>
      </c>
      <c r="C200" s="5">
        <v>10</v>
      </c>
      <c r="D200" s="5">
        <v>119</v>
      </c>
    </row>
    <row r="201" spans="2:4" x14ac:dyDescent="0.25">
      <c r="B201" s="4" t="s">
        <v>199</v>
      </c>
      <c r="C201" s="5">
        <v>8</v>
      </c>
      <c r="D201" s="5">
        <v>92</v>
      </c>
    </row>
    <row r="202" spans="2:4" x14ac:dyDescent="0.25">
      <c r="B202" s="4" t="s">
        <v>200</v>
      </c>
      <c r="C202" s="5">
        <v>32</v>
      </c>
      <c r="D202" s="5">
        <v>129</v>
      </c>
    </row>
    <row r="203" spans="2:4" x14ac:dyDescent="0.25">
      <c r="B203" s="4" t="s">
        <v>201</v>
      </c>
      <c r="C203" s="5">
        <v>44</v>
      </c>
      <c r="D203" s="5">
        <v>18</v>
      </c>
    </row>
    <row r="204" spans="2:4" x14ac:dyDescent="0.25">
      <c r="B204" s="4" t="s">
        <v>202</v>
      </c>
      <c r="C204" s="5">
        <v>60</v>
      </c>
      <c r="D204" s="5">
        <v>111</v>
      </c>
    </row>
    <row r="205" spans="2:4" x14ac:dyDescent="0.25">
      <c r="B205" s="4" t="s">
        <v>203</v>
      </c>
      <c r="C205" s="5">
        <v>45</v>
      </c>
      <c r="D205" s="5">
        <v>126</v>
      </c>
    </row>
    <row r="206" spans="2:4" x14ac:dyDescent="0.25">
      <c r="B206" s="4" t="s">
        <v>204</v>
      </c>
      <c r="C206" s="5">
        <v>51</v>
      </c>
      <c r="D206" s="5">
        <v>35</v>
      </c>
    </row>
    <row r="207" spans="2:4" x14ac:dyDescent="0.25">
      <c r="B207" s="4" t="s">
        <v>205</v>
      </c>
      <c r="C207" s="5">
        <v>14</v>
      </c>
      <c r="D207" s="5">
        <v>12</v>
      </c>
    </row>
    <row r="208" spans="2:4" x14ac:dyDescent="0.25">
      <c r="B208" s="4" t="s">
        <v>206</v>
      </c>
      <c r="C208" s="5">
        <v>31</v>
      </c>
      <c r="D208" s="5">
        <v>13</v>
      </c>
    </row>
    <row r="209" spans="2:4" x14ac:dyDescent="0.25">
      <c r="B209" s="4" t="s">
        <v>207</v>
      </c>
      <c r="C209" s="5">
        <v>88</v>
      </c>
      <c r="D209" s="5">
        <v>59</v>
      </c>
    </row>
    <row r="210" spans="2:4" x14ac:dyDescent="0.25">
      <c r="B210" s="4" t="s">
        <v>208</v>
      </c>
      <c r="C210" s="5">
        <v>54</v>
      </c>
      <c r="D210" s="5">
        <v>110</v>
      </c>
    </row>
    <row r="211" spans="2:4" x14ac:dyDescent="0.25">
      <c r="B211" s="4" t="s">
        <v>209</v>
      </c>
      <c r="C211" s="5">
        <v>26</v>
      </c>
      <c r="D211" s="5">
        <v>18</v>
      </c>
    </row>
    <row r="212" spans="2:4" x14ac:dyDescent="0.25">
      <c r="B212" s="4" t="s">
        <v>210</v>
      </c>
      <c r="C212" s="5">
        <v>72</v>
      </c>
      <c r="D212" s="5">
        <v>21</v>
      </c>
    </row>
    <row r="213" spans="2:4" x14ac:dyDescent="0.25">
      <c r="B213" s="4" t="s">
        <v>211</v>
      </c>
      <c r="C213" s="5">
        <v>21</v>
      </c>
      <c r="D213" s="5">
        <v>25</v>
      </c>
    </row>
    <row r="214" spans="2:4" x14ac:dyDescent="0.25">
      <c r="B214" s="4" t="s">
        <v>212</v>
      </c>
      <c r="C214" s="5">
        <v>88</v>
      </c>
      <c r="D214" s="5">
        <v>88</v>
      </c>
    </row>
    <row r="215" spans="2:4" x14ac:dyDescent="0.25">
      <c r="B215" s="4" t="s">
        <v>213</v>
      </c>
      <c r="C215" s="5">
        <v>61</v>
      </c>
      <c r="D215" s="5">
        <v>104</v>
      </c>
    </row>
    <row r="216" spans="2:4" x14ac:dyDescent="0.25">
      <c r="B216" s="4" t="s">
        <v>214</v>
      </c>
      <c r="C216" s="5">
        <v>95</v>
      </c>
      <c r="D216" s="5">
        <v>102</v>
      </c>
    </row>
    <row r="217" spans="2:4" x14ac:dyDescent="0.25">
      <c r="B217" s="4" t="s">
        <v>215</v>
      </c>
      <c r="C217" s="5">
        <v>86</v>
      </c>
      <c r="D217" s="5">
        <v>66</v>
      </c>
    </row>
    <row r="218" spans="2:4" x14ac:dyDescent="0.25">
      <c r="B218" s="4" t="s">
        <v>216</v>
      </c>
      <c r="C218" s="5">
        <v>92</v>
      </c>
      <c r="D218" s="5">
        <v>62</v>
      </c>
    </row>
    <row r="219" spans="2:4" x14ac:dyDescent="0.25">
      <c r="B219" s="4" t="s">
        <v>217</v>
      </c>
      <c r="C219" s="5">
        <v>81</v>
      </c>
      <c r="D219" s="5">
        <v>17</v>
      </c>
    </row>
    <row r="220" spans="2:4" x14ac:dyDescent="0.25">
      <c r="B220" s="4" t="s">
        <v>218</v>
      </c>
      <c r="C220" s="5">
        <v>22</v>
      </c>
      <c r="D220" s="5">
        <v>116</v>
      </c>
    </row>
    <row r="221" spans="2:4" x14ac:dyDescent="0.25">
      <c r="B221" s="4" t="s">
        <v>219</v>
      </c>
      <c r="C221" s="5">
        <v>9</v>
      </c>
      <c r="D221" s="5">
        <v>71</v>
      </c>
    </row>
    <row r="222" spans="2:4" x14ac:dyDescent="0.25">
      <c r="B222" s="4" t="s">
        <v>220</v>
      </c>
      <c r="C222" s="5">
        <v>35</v>
      </c>
      <c r="D222" s="5">
        <v>134</v>
      </c>
    </row>
    <row r="223" spans="2:4" x14ac:dyDescent="0.25">
      <c r="B223" s="4" t="s">
        <v>221</v>
      </c>
      <c r="C223" s="5">
        <v>66</v>
      </c>
      <c r="D223" s="5">
        <v>134</v>
      </c>
    </row>
    <row r="224" spans="2:4" x14ac:dyDescent="0.25">
      <c r="B224" s="4" t="s">
        <v>222</v>
      </c>
      <c r="C224" s="5">
        <v>74</v>
      </c>
      <c r="D224" s="5">
        <v>139</v>
      </c>
    </row>
    <row r="225" spans="2:4" x14ac:dyDescent="0.25">
      <c r="B225" s="4" t="s">
        <v>223</v>
      </c>
      <c r="C225" s="5">
        <v>55</v>
      </c>
      <c r="D225" s="5">
        <v>124</v>
      </c>
    </row>
    <row r="226" spans="2:4" x14ac:dyDescent="0.25">
      <c r="B226" s="4" t="s">
        <v>224</v>
      </c>
      <c r="C226" s="5">
        <v>35</v>
      </c>
      <c r="D226" s="5">
        <v>89</v>
      </c>
    </row>
    <row r="227" spans="2:4" x14ac:dyDescent="0.25">
      <c r="B227" s="4" t="s">
        <v>225</v>
      </c>
      <c r="C227" s="5">
        <v>89</v>
      </c>
      <c r="D227" s="5">
        <v>136</v>
      </c>
    </row>
    <row r="228" spans="2:4" x14ac:dyDescent="0.25">
      <c r="B228" s="4" t="s">
        <v>226</v>
      </c>
      <c r="C228" s="5">
        <v>50</v>
      </c>
      <c r="D228" s="5">
        <v>26</v>
      </c>
    </row>
    <row r="229" spans="2:4" x14ac:dyDescent="0.25">
      <c r="B229" s="4" t="s">
        <v>227</v>
      </c>
      <c r="C229" s="5">
        <v>74</v>
      </c>
      <c r="D229" s="5">
        <v>82</v>
      </c>
    </row>
    <row r="230" spans="2:4" x14ac:dyDescent="0.25">
      <c r="B230" s="4" t="s">
        <v>228</v>
      </c>
      <c r="C230" s="5">
        <v>47</v>
      </c>
      <c r="D230" s="5">
        <v>97</v>
      </c>
    </row>
    <row r="231" spans="2:4" x14ac:dyDescent="0.25">
      <c r="B231" s="4" t="s">
        <v>229</v>
      </c>
      <c r="C231" s="5">
        <v>20</v>
      </c>
      <c r="D231" s="5">
        <v>18</v>
      </c>
    </row>
    <row r="232" spans="2:4" x14ac:dyDescent="0.25">
      <c r="B232" s="4" t="s">
        <v>230</v>
      </c>
      <c r="C232" s="5">
        <v>95</v>
      </c>
      <c r="D232" s="5">
        <v>34</v>
      </c>
    </row>
    <row r="233" spans="2:4" x14ac:dyDescent="0.25">
      <c r="B233" s="4" t="s">
        <v>231</v>
      </c>
      <c r="C233" s="5">
        <v>70</v>
      </c>
      <c r="D233" s="5">
        <v>44</v>
      </c>
    </row>
    <row r="234" spans="2:4" x14ac:dyDescent="0.25">
      <c r="B234" s="4" t="s">
        <v>232</v>
      </c>
      <c r="C234" s="5">
        <v>81</v>
      </c>
      <c r="D234" s="5">
        <v>14</v>
      </c>
    </row>
    <row r="235" spans="2:4" x14ac:dyDescent="0.25">
      <c r="B235" s="4" t="s">
        <v>233</v>
      </c>
      <c r="C235" s="5">
        <v>23</v>
      </c>
      <c r="D235" s="5">
        <v>78</v>
      </c>
    </row>
    <row r="236" spans="2:4" x14ac:dyDescent="0.25">
      <c r="B236" s="4" t="s">
        <v>234</v>
      </c>
      <c r="C236" s="5">
        <v>66</v>
      </c>
      <c r="D236" s="5">
        <v>89</v>
      </c>
    </row>
    <row r="237" spans="2:4" x14ac:dyDescent="0.25">
      <c r="B237" s="4" t="s">
        <v>235</v>
      </c>
      <c r="C237" s="5">
        <v>77</v>
      </c>
      <c r="D237" s="5">
        <v>122</v>
      </c>
    </row>
    <row r="238" spans="2:4" x14ac:dyDescent="0.25">
      <c r="B238" s="4" t="s">
        <v>236</v>
      </c>
      <c r="C238" s="5">
        <v>58</v>
      </c>
      <c r="D238" s="5">
        <v>57</v>
      </c>
    </row>
    <row r="239" spans="2:4" x14ac:dyDescent="0.25">
      <c r="B239" s="4" t="s">
        <v>237</v>
      </c>
      <c r="C239" s="5">
        <v>33</v>
      </c>
      <c r="D239" s="5">
        <v>30</v>
      </c>
    </row>
    <row r="240" spans="2:4" x14ac:dyDescent="0.25">
      <c r="B240" s="4" t="s">
        <v>238</v>
      </c>
      <c r="C240" s="5">
        <v>95</v>
      </c>
      <c r="D240" s="5">
        <v>133</v>
      </c>
    </row>
    <row r="241" spans="2:4" x14ac:dyDescent="0.25">
      <c r="B241" s="4" t="s">
        <v>239</v>
      </c>
      <c r="C241" s="5">
        <v>27</v>
      </c>
      <c r="D241" s="5">
        <v>123</v>
      </c>
    </row>
    <row r="242" spans="2:4" x14ac:dyDescent="0.25">
      <c r="B242" s="4" t="s">
        <v>240</v>
      </c>
      <c r="C242" s="5">
        <v>48</v>
      </c>
      <c r="D242" s="5">
        <v>44</v>
      </c>
    </row>
    <row r="243" spans="2:4" x14ac:dyDescent="0.25">
      <c r="B243" s="4" t="s">
        <v>241</v>
      </c>
      <c r="C243" s="5">
        <v>4</v>
      </c>
      <c r="D243" s="5">
        <v>76</v>
      </c>
    </row>
    <row r="244" spans="2:4" x14ac:dyDescent="0.25">
      <c r="B244" s="4" t="s">
        <v>242</v>
      </c>
      <c r="C244" s="5">
        <v>9</v>
      </c>
      <c r="D244" s="5">
        <v>105</v>
      </c>
    </row>
    <row r="245" spans="2:4" x14ac:dyDescent="0.25">
      <c r="B245" s="4" t="s">
        <v>243</v>
      </c>
      <c r="C245" s="5">
        <v>6</v>
      </c>
      <c r="D245" s="5">
        <v>118</v>
      </c>
    </row>
    <row r="246" spans="2:4" x14ac:dyDescent="0.25">
      <c r="B246" s="4" t="s">
        <v>244</v>
      </c>
      <c r="C246" s="5">
        <v>13</v>
      </c>
      <c r="D246" s="5">
        <v>113</v>
      </c>
    </row>
    <row r="247" spans="2:4" x14ac:dyDescent="0.25">
      <c r="B247" s="4" t="s">
        <v>245</v>
      </c>
      <c r="C247" s="5">
        <v>56</v>
      </c>
      <c r="D247" s="5">
        <v>86</v>
      </c>
    </row>
    <row r="248" spans="2:4" x14ac:dyDescent="0.25">
      <c r="B248" s="4" t="s">
        <v>246</v>
      </c>
      <c r="C248" s="5">
        <v>92</v>
      </c>
      <c r="D248" s="5">
        <v>56</v>
      </c>
    </row>
    <row r="249" spans="2:4" x14ac:dyDescent="0.25">
      <c r="B249" s="4" t="s">
        <v>247</v>
      </c>
      <c r="C249" s="5">
        <v>4</v>
      </c>
      <c r="D249" s="5">
        <v>80</v>
      </c>
    </row>
    <row r="250" spans="2:4" x14ac:dyDescent="0.25">
      <c r="B250" s="4" t="s">
        <v>248</v>
      </c>
      <c r="C250" s="5">
        <v>40</v>
      </c>
      <c r="D250" s="5">
        <v>114</v>
      </c>
    </row>
    <row r="251" spans="2:4" x14ac:dyDescent="0.25">
      <c r="B251" s="4" t="s">
        <v>249</v>
      </c>
      <c r="C251" s="5">
        <v>27</v>
      </c>
      <c r="D251" s="5">
        <v>76</v>
      </c>
    </row>
    <row r="252" spans="2:4" x14ac:dyDescent="0.25">
      <c r="B252" s="4" t="s">
        <v>250</v>
      </c>
      <c r="C252" s="5">
        <v>50</v>
      </c>
      <c r="D252" s="5">
        <v>74</v>
      </c>
    </row>
    <row r="253" spans="2:4" x14ac:dyDescent="0.25">
      <c r="B253" s="4" t="s">
        <v>251</v>
      </c>
      <c r="C253" s="5">
        <v>13</v>
      </c>
      <c r="D253" s="5">
        <v>12</v>
      </c>
    </row>
    <row r="254" spans="2:4" x14ac:dyDescent="0.25">
      <c r="B254" s="4" t="s">
        <v>252</v>
      </c>
      <c r="C254" s="5">
        <v>19</v>
      </c>
      <c r="D254" s="5">
        <v>30</v>
      </c>
    </row>
    <row r="255" spans="2:4" x14ac:dyDescent="0.25">
      <c r="B255" s="4" t="s">
        <v>253</v>
      </c>
      <c r="C255" s="5">
        <v>2</v>
      </c>
      <c r="D255" s="5">
        <v>39</v>
      </c>
    </row>
    <row r="256" spans="2:4" x14ac:dyDescent="0.25">
      <c r="B256" s="4" t="s">
        <v>254</v>
      </c>
      <c r="C256" s="5">
        <v>20</v>
      </c>
      <c r="D256" s="5">
        <v>92</v>
      </c>
    </row>
    <row r="257" spans="2:4" x14ac:dyDescent="0.25">
      <c r="B257" s="4" t="s">
        <v>255</v>
      </c>
      <c r="C257" s="5">
        <v>66</v>
      </c>
      <c r="D257" s="5">
        <v>108</v>
      </c>
    </row>
    <row r="258" spans="2:4" x14ac:dyDescent="0.25">
      <c r="B258" s="4" t="s">
        <v>256</v>
      </c>
      <c r="C258" s="5">
        <v>99</v>
      </c>
      <c r="D258" s="5">
        <v>116</v>
      </c>
    </row>
    <row r="259" spans="2:4" x14ac:dyDescent="0.25">
      <c r="B259" s="4" t="s">
        <v>257</v>
      </c>
      <c r="C259" s="5">
        <v>7</v>
      </c>
      <c r="D259" s="5">
        <v>138</v>
      </c>
    </row>
    <row r="260" spans="2:4" x14ac:dyDescent="0.25">
      <c r="B260" s="4" t="s">
        <v>258</v>
      </c>
      <c r="C260" s="5">
        <v>49</v>
      </c>
      <c r="D260" s="5">
        <v>59</v>
      </c>
    </row>
    <row r="261" spans="2:4" x14ac:dyDescent="0.25">
      <c r="B261" s="4" t="s">
        <v>259</v>
      </c>
      <c r="C261" s="5">
        <v>46</v>
      </c>
      <c r="D261" s="5">
        <v>42</v>
      </c>
    </row>
    <row r="262" spans="2:4" x14ac:dyDescent="0.25">
      <c r="B262" s="4" t="s">
        <v>260</v>
      </c>
      <c r="C262" s="5">
        <v>16</v>
      </c>
      <c r="D262" s="5">
        <v>124</v>
      </c>
    </row>
    <row r="263" spans="2:4" x14ac:dyDescent="0.25">
      <c r="B263" s="4" t="s">
        <v>261</v>
      </c>
      <c r="C263" s="5">
        <v>17</v>
      </c>
      <c r="D263" s="5">
        <v>39</v>
      </c>
    </row>
    <row r="264" spans="2:4" x14ac:dyDescent="0.25">
      <c r="B264" s="4" t="s">
        <v>262</v>
      </c>
      <c r="C264" s="5">
        <v>84</v>
      </c>
      <c r="D264" s="5">
        <v>112</v>
      </c>
    </row>
    <row r="265" spans="2:4" x14ac:dyDescent="0.25">
      <c r="B265" s="4" t="s">
        <v>263</v>
      </c>
      <c r="C265" s="5">
        <v>7</v>
      </c>
      <c r="D265" s="5">
        <v>106</v>
      </c>
    </row>
    <row r="266" spans="2:4" x14ac:dyDescent="0.25">
      <c r="B266" s="4" t="s">
        <v>264</v>
      </c>
      <c r="C266" s="5">
        <v>39</v>
      </c>
      <c r="D266" s="5">
        <v>107</v>
      </c>
    </row>
    <row r="267" spans="2:4" x14ac:dyDescent="0.25">
      <c r="B267" s="4" t="s">
        <v>265</v>
      </c>
      <c r="C267" s="5">
        <v>55</v>
      </c>
      <c r="D267" s="5">
        <v>104</v>
      </c>
    </row>
    <row r="268" spans="2:4" x14ac:dyDescent="0.25">
      <c r="B268" s="4" t="s">
        <v>266</v>
      </c>
      <c r="C268" s="5">
        <v>13</v>
      </c>
      <c r="D268" s="5">
        <v>16</v>
      </c>
    </row>
    <row r="269" spans="2:4" x14ac:dyDescent="0.25">
      <c r="B269" s="4" t="s">
        <v>267</v>
      </c>
      <c r="C269" s="5">
        <v>36</v>
      </c>
      <c r="D269" s="5">
        <v>20</v>
      </c>
    </row>
    <row r="270" spans="2:4" x14ac:dyDescent="0.25">
      <c r="B270" s="4" t="s">
        <v>268</v>
      </c>
      <c r="C270" s="5">
        <v>87</v>
      </c>
      <c r="D270" s="5">
        <v>62</v>
      </c>
    </row>
    <row r="271" spans="2:4" x14ac:dyDescent="0.25">
      <c r="B271" s="4" t="s">
        <v>269</v>
      </c>
      <c r="C271" s="5">
        <v>98</v>
      </c>
      <c r="D271" s="5">
        <v>72</v>
      </c>
    </row>
    <row r="272" spans="2:4" x14ac:dyDescent="0.25">
      <c r="B272" s="4" t="s">
        <v>270</v>
      </c>
      <c r="C272" s="5">
        <v>66</v>
      </c>
      <c r="D272" s="5">
        <v>36</v>
      </c>
    </row>
    <row r="273" spans="2:4" x14ac:dyDescent="0.25">
      <c r="B273" s="4" t="s">
        <v>271</v>
      </c>
      <c r="C273" s="5">
        <v>98</v>
      </c>
      <c r="D273" s="5">
        <v>94</v>
      </c>
    </row>
    <row r="274" spans="2:4" x14ac:dyDescent="0.25">
      <c r="B274" s="4" t="s">
        <v>272</v>
      </c>
      <c r="C274" s="5">
        <v>67</v>
      </c>
      <c r="D274" s="5">
        <v>132</v>
      </c>
    </row>
    <row r="275" spans="2:4" x14ac:dyDescent="0.25">
      <c r="B275" s="4" t="s">
        <v>273</v>
      </c>
      <c r="C275" s="5">
        <v>20</v>
      </c>
      <c r="D275" s="5">
        <v>31</v>
      </c>
    </row>
    <row r="276" spans="2:4" x14ac:dyDescent="0.25">
      <c r="B276" s="4" t="s">
        <v>274</v>
      </c>
      <c r="C276" s="5">
        <v>94</v>
      </c>
      <c r="D276" s="5">
        <v>28</v>
      </c>
    </row>
    <row r="277" spans="2:4" x14ac:dyDescent="0.25">
      <c r="B277" s="4" t="s">
        <v>275</v>
      </c>
      <c r="C277" s="5">
        <v>35</v>
      </c>
      <c r="D277" s="5">
        <v>94</v>
      </c>
    </row>
    <row r="278" spans="2:4" x14ac:dyDescent="0.25">
      <c r="B278" s="4" t="s">
        <v>276</v>
      </c>
      <c r="C278" s="5">
        <v>21</v>
      </c>
      <c r="D278" s="5">
        <v>59</v>
      </c>
    </row>
    <row r="279" spans="2:4" x14ac:dyDescent="0.25">
      <c r="B279" s="4" t="s">
        <v>277</v>
      </c>
      <c r="C279" s="5">
        <v>81</v>
      </c>
      <c r="D279" s="5">
        <v>107</v>
      </c>
    </row>
    <row r="280" spans="2:4" x14ac:dyDescent="0.25">
      <c r="B280" s="4" t="s">
        <v>278</v>
      </c>
      <c r="C280" s="5">
        <v>66</v>
      </c>
      <c r="D280" s="5">
        <v>75</v>
      </c>
    </row>
    <row r="281" spans="2:4" x14ac:dyDescent="0.25">
      <c r="B281" s="4" t="s">
        <v>279</v>
      </c>
      <c r="C281" s="5">
        <v>91</v>
      </c>
      <c r="D281" s="5">
        <v>78</v>
      </c>
    </row>
    <row r="282" spans="2:4" x14ac:dyDescent="0.25">
      <c r="B282" s="4" t="s">
        <v>280</v>
      </c>
      <c r="C282" s="5">
        <v>76</v>
      </c>
      <c r="D282" s="5">
        <v>83</v>
      </c>
    </row>
    <row r="283" spans="2:4" x14ac:dyDescent="0.25">
      <c r="B283" s="4" t="s">
        <v>281</v>
      </c>
      <c r="C283" s="5">
        <v>34</v>
      </c>
      <c r="D283" s="5">
        <v>81</v>
      </c>
    </row>
    <row r="284" spans="2:4" x14ac:dyDescent="0.25">
      <c r="B284" s="4" t="s">
        <v>282</v>
      </c>
      <c r="C284" s="5">
        <v>98</v>
      </c>
      <c r="D284" s="5">
        <v>29</v>
      </c>
    </row>
    <row r="285" spans="2:4" x14ac:dyDescent="0.25">
      <c r="B285" s="4" t="s">
        <v>283</v>
      </c>
      <c r="C285" s="5">
        <v>14</v>
      </c>
      <c r="D285" s="5">
        <v>117</v>
      </c>
    </row>
    <row r="286" spans="2:4" x14ac:dyDescent="0.25">
      <c r="B286" s="4" t="s">
        <v>284</v>
      </c>
      <c r="C286" s="5">
        <v>54</v>
      </c>
      <c r="D286" s="5">
        <v>55</v>
      </c>
    </row>
    <row r="287" spans="2:4" x14ac:dyDescent="0.25">
      <c r="B287" s="4" t="s">
        <v>285</v>
      </c>
      <c r="C287" s="5">
        <v>97</v>
      </c>
      <c r="D287" s="5">
        <v>16</v>
      </c>
    </row>
    <row r="288" spans="2:4" x14ac:dyDescent="0.25">
      <c r="B288" s="4" t="s">
        <v>286</v>
      </c>
      <c r="C288" s="5">
        <v>5</v>
      </c>
      <c r="D288" s="5">
        <v>125</v>
      </c>
    </row>
    <row r="289" spans="2:4" x14ac:dyDescent="0.25">
      <c r="B289" s="4" t="s">
        <v>287</v>
      </c>
      <c r="C289" s="5">
        <v>56</v>
      </c>
      <c r="D289" s="5">
        <v>29</v>
      </c>
    </row>
    <row r="290" spans="2:4" x14ac:dyDescent="0.25">
      <c r="B290" s="4" t="s">
        <v>288</v>
      </c>
      <c r="C290" s="5">
        <v>46</v>
      </c>
      <c r="D290" s="5">
        <v>77</v>
      </c>
    </row>
    <row r="291" spans="2:4" x14ac:dyDescent="0.25">
      <c r="B291" s="4" t="s">
        <v>289</v>
      </c>
      <c r="C291" s="5">
        <v>80</v>
      </c>
      <c r="D291" s="5">
        <v>14</v>
      </c>
    </row>
    <row r="292" spans="2:4" x14ac:dyDescent="0.25">
      <c r="B292" s="4" t="s">
        <v>290</v>
      </c>
      <c r="C292" s="5">
        <v>94</v>
      </c>
      <c r="D292" s="5">
        <v>58</v>
      </c>
    </row>
    <row r="293" spans="2:4" x14ac:dyDescent="0.25">
      <c r="B293" s="4" t="s">
        <v>291</v>
      </c>
      <c r="C293" s="5">
        <v>85</v>
      </c>
      <c r="D293" s="5">
        <v>48</v>
      </c>
    </row>
    <row r="294" spans="2:4" x14ac:dyDescent="0.25">
      <c r="B294" s="4" t="s">
        <v>292</v>
      </c>
      <c r="C294" s="5">
        <v>55</v>
      </c>
      <c r="D294" s="5">
        <v>129</v>
      </c>
    </row>
    <row r="295" spans="2:4" x14ac:dyDescent="0.25">
      <c r="B295" s="4" t="s">
        <v>293</v>
      </c>
      <c r="C295" s="5">
        <v>75</v>
      </c>
      <c r="D295" s="5">
        <v>71</v>
      </c>
    </row>
    <row r="296" spans="2:4" x14ac:dyDescent="0.25">
      <c r="B296" s="4" t="s">
        <v>294</v>
      </c>
      <c r="C296" s="5">
        <v>77</v>
      </c>
      <c r="D296" s="5">
        <v>138</v>
      </c>
    </row>
    <row r="297" spans="2:4" x14ac:dyDescent="0.25">
      <c r="B297" s="4" t="s">
        <v>295</v>
      </c>
      <c r="C297" s="5">
        <v>21</v>
      </c>
      <c r="D297" s="5">
        <v>95</v>
      </c>
    </row>
    <row r="298" spans="2:4" x14ac:dyDescent="0.25">
      <c r="B298" s="4" t="s">
        <v>296</v>
      </c>
      <c r="C298" s="5">
        <v>20</v>
      </c>
      <c r="D298" s="5">
        <v>32</v>
      </c>
    </row>
    <row r="299" spans="2:4" x14ac:dyDescent="0.25">
      <c r="B299" s="4" t="s">
        <v>297</v>
      </c>
      <c r="C299" s="5">
        <v>70</v>
      </c>
      <c r="D299" s="5">
        <v>13</v>
      </c>
    </row>
    <row r="300" spans="2:4" x14ac:dyDescent="0.25">
      <c r="B300" s="4" t="s">
        <v>298</v>
      </c>
      <c r="C300" s="5">
        <v>9</v>
      </c>
      <c r="D300" s="5">
        <v>138</v>
      </c>
    </row>
    <row r="301" spans="2:4" x14ac:dyDescent="0.25">
      <c r="B301" s="4" t="s">
        <v>299</v>
      </c>
      <c r="C301" s="5">
        <v>36</v>
      </c>
      <c r="D301" s="5">
        <v>120</v>
      </c>
    </row>
    <row r="302" spans="2:4" x14ac:dyDescent="0.25">
      <c r="B302" s="4" t="s">
        <v>300</v>
      </c>
      <c r="C302" s="5">
        <v>6</v>
      </c>
      <c r="D302" s="5">
        <v>34</v>
      </c>
    </row>
    <row r="303" spans="2:4" x14ac:dyDescent="0.25">
      <c r="B303" s="4" t="s">
        <v>301</v>
      </c>
      <c r="C303" s="5">
        <v>49</v>
      </c>
      <c r="D303" s="5">
        <v>40</v>
      </c>
    </row>
    <row r="304" spans="2:4" x14ac:dyDescent="0.25">
      <c r="B304" s="4" t="s">
        <v>302</v>
      </c>
      <c r="C304" s="5">
        <v>7</v>
      </c>
      <c r="D304" s="5">
        <v>84</v>
      </c>
    </row>
    <row r="305" spans="2:4" x14ac:dyDescent="0.25">
      <c r="B305" s="4" t="s">
        <v>303</v>
      </c>
      <c r="C305" s="5">
        <v>92</v>
      </c>
      <c r="D305" s="5">
        <v>98</v>
      </c>
    </row>
    <row r="306" spans="2:4" x14ac:dyDescent="0.25">
      <c r="B306" s="4" t="s">
        <v>304</v>
      </c>
      <c r="C306" s="5">
        <v>5</v>
      </c>
      <c r="D306" s="5">
        <v>128</v>
      </c>
    </row>
    <row r="307" spans="2:4" x14ac:dyDescent="0.25">
      <c r="B307" s="4" t="s">
        <v>305</v>
      </c>
      <c r="C307" s="5">
        <v>5</v>
      </c>
      <c r="D307" s="5">
        <v>42</v>
      </c>
    </row>
    <row r="308" spans="2:4" x14ac:dyDescent="0.25">
      <c r="B308" s="4" t="s">
        <v>306</v>
      </c>
      <c r="C308" s="5">
        <v>9</v>
      </c>
      <c r="D308" s="5">
        <v>13</v>
      </c>
    </row>
    <row r="309" spans="2:4" x14ac:dyDescent="0.25">
      <c r="B309" s="4" t="s">
        <v>307</v>
      </c>
      <c r="C309" s="5">
        <v>96</v>
      </c>
      <c r="D309" s="5">
        <v>108</v>
      </c>
    </row>
    <row r="310" spans="2:4" x14ac:dyDescent="0.25">
      <c r="B310" s="4" t="s">
        <v>308</v>
      </c>
      <c r="C310" s="5">
        <v>2</v>
      </c>
      <c r="D310" s="5">
        <v>44</v>
      </c>
    </row>
    <row r="311" spans="2:4" x14ac:dyDescent="0.25">
      <c r="B311" s="4" t="s">
        <v>309</v>
      </c>
      <c r="C311" s="5">
        <v>26</v>
      </c>
      <c r="D311" s="5">
        <v>26</v>
      </c>
    </row>
    <row r="312" spans="2:4" x14ac:dyDescent="0.25">
      <c r="B312" s="4" t="s">
        <v>310</v>
      </c>
      <c r="C312" s="5">
        <v>42</v>
      </c>
      <c r="D312" s="5">
        <v>56</v>
      </c>
    </row>
    <row r="313" spans="2:4" x14ac:dyDescent="0.25">
      <c r="B313" s="4" t="s">
        <v>311</v>
      </c>
      <c r="C313" s="5">
        <v>84</v>
      </c>
      <c r="D313" s="5">
        <v>131</v>
      </c>
    </row>
    <row r="314" spans="2:4" x14ac:dyDescent="0.25">
      <c r="B314" s="4" t="s">
        <v>312</v>
      </c>
      <c r="C314" s="5">
        <v>67</v>
      </c>
      <c r="D314" s="5">
        <v>127</v>
      </c>
    </row>
    <row r="315" spans="2:4" x14ac:dyDescent="0.25">
      <c r="B315" s="4" t="s">
        <v>313</v>
      </c>
      <c r="C315" s="5">
        <v>82</v>
      </c>
      <c r="D315" s="5">
        <v>55</v>
      </c>
    </row>
    <row r="316" spans="2:4" x14ac:dyDescent="0.25">
      <c r="B316" s="4" t="s">
        <v>314</v>
      </c>
      <c r="C316" s="5">
        <v>61</v>
      </c>
      <c r="D316" s="5">
        <v>78</v>
      </c>
    </row>
    <row r="317" spans="2:4" x14ac:dyDescent="0.25">
      <c r="B317" s="4" t="s">
        <v>315</v>
      </c>
      <c r="C317" s="5">
        <v>89</v>
      </c>
      <c r="D317" s="5">
        <v>18</v>
      </c>
    </row>
    <row r="318" spans="2:4" x14ac:dyDescent="0.25">
      <c r="B318" s="4" t="s">
        <v>316</v>
      </c>
      <c r="C318" s="5">
        <v>98</v>
      </c>
      <c r="D318" s="5">
        <v>125</v>
      </c>
    </row>
    <row r="319" spans="2:4" x14ac:dyDescent="0.25">
      <c r="B319" s="4" t="s">
        <v>317</v>
      </c>
      <c r="C319" s="5">
        <v>85</v>
      </c>
      <c r="D319" s="5">
        <v>45</v>
      </c>
    </row>
    <row r="320" spans="2:4" x14ac:dyDescent="0.25">
      <c r="B320" s="4" t="s">
        <v>318</v>
      </c>
      <c r="C320" s="5">
        <v>2</v>
      </c>
      <c r="D320" s="5">
        <v>11</v>
      </c>
    </row>
    <row r="321" spans="2:4" x14ac:dyDescent="0.25">
      <c r="B321" s="4" t="s">
        <v>319</v>
      </c>
      <c r="C321" s="5">
        <v>27</v>
      </c>
      <c r="D321" s="5">
        <v>52</v>
      </c>
    </row>
    <row r="322" spans="2:4" x14ac:dyDescent="0.25">
      <c r="B322" s="4" t="s">
        <v>320</v>
      </c>
      <c r="C322" s="5">
        <v>30</v>
      </c>
      <c r="D322" s="5">
        <v>29</v>
      </c>
    </row>
    <row r="323" spans="2:4" x14ac:dyDescent="0.25">
      <c r="B323" s="4" t="s">
        <v>321</v>
      </c>
      <c r="C323" s="5">
        <v>8</v>
      </c>
      <c r="D323" s="5">
        <v>87</v>
      </c>
    </row>
    <row r="324" spans="2:4" x14ac:dyDescent="0.25">
      <c r="B324" s="4" t="s">
        <v>322</v>
      </c>
      <c r="C324" s="5">
        <v>93</v>
      </c>
      <c r="D324" s="5">
        <v>72</v>
      </c>
    </row>
    <row r="325" spans="2:4" x14ac:dyDescent="0.25">
      <c r="B325" s="4" t="s">
        <v>323</v>
      </c>
      <c r="C325" s="5">
        <v>62</v>
      </c>
      <c r="D325" s="5">
        <v>47</v>
      </c>
    </row>
    <row r="326" spans="2:4" x14ac:dyDescent="0.25">
      <c r="B326" s="4" t="s">
        <v>324</v>
      </c>
      <c r="C326" s="5">
        <v>90</v>
      </c>
      <c r="D326" s="5">
        <v>33</v>
      </c>
    </row>
    <row r="327" spans="2:4" x14ac:dyDescent="0.25">
      <c r="B327" s="4" t="s">
        <v>325</v>
      </c>
      <c r="C327" s="5">
        <v>26</v>
      </c>
      <c r="D327" s="5">
        <v>111</v>
      </c>
    </row>
    <row r="328" spans="2:4" x14ac:dyDescent="0.25">
      <c r="B328" s="4" t="s">
        <v>326</v>
      </c>
      <c r="C328" s="5">
        <v>20</v>
      </c>
      <c r="D328" s="5">
        <v>124</v>
      </c>
    </row>
    <row r="329" spans="2:4" x14ac:dyDescent="0.25">
      <c r="B329" s="4" t="s">
        <v>327</v>
      </c>
      <c r="C329" s="5">
        <v>5</v>
      </c>
      <c r="D329" s="5">
        <v>46</v>
      </c>
    </row>
    <row r="330" spans="2:4" x14ac:dyDescent="0.25">
      <c r="B330" s="4" t="s">
        <v>328</v>
      </c>
      <c r="C330" s="5">
        <v>18</v>
      </c>
      <c r="D330" s="5">
        <v>98</v>
      </c>
    </row>
    <row r="331" spans="2:4" x14ac:dyDescent="0.25">
      <c r="B331" s="4" t="s">
        <v>329</v>
      </c>
      <c r="C331" s="5">
        <v>76</v>
      </c>
      <c r="D331" s="5">
        <v>107</v>
      </c>
    </row>
    <row r="332" spans="2:4" x14ac:dyDescent="0.25">
      <c r="B332" s="4" t="s">
        <v>330</v>
      </c>
      <c r="C332" s="5">
        <v>77</v>
      </c>
      <c r="D332" s="5">
        <v>108</v>
      </c>
    </row>
    <row r="333" spans="2:4" x14ac:dyDescent="0.25">
      <c r="B333" s="4" t="s">
        <v>331</v>
      </c>
      <c r="C333" s="5">
        <v>100</v>
      </c>
      <c r="D333" s="5">
        <v>12</v>
      </c>
    </row>
    <row r="334" spans="2:4" x14ac:dyDescent="0.25">
      <c r="B334" s="4" t="s">
        <v>332</v>
      </c>
      <c r="C334" s="5">
        <v>161</v>
      </c>
      <c r="D334" s="5">
        <v>89</v>
      </c>
    </row>
    <row r="335" spans="2:4" x14ac:dyDescent="0.25">
      <c r="B335" s="4" t="s">
        <v>333</v>
      </c>
      <c r="C335" s="5">
        <v>109</v>
      </c>
      <c r="D335" s="5">
        <v>235</v>
      </c>
    </row>
    <row r="336" spans="2:4" x14ac:dyDescent="0.25">
      <c r="B336" s="4" t="s">
        <v>334</v>
      </c>
      <c r="C336" s="5">
        <v>142</v>
      </c>
      <c r="D336" s="5">
        <v>188</v>
      </c>
    </row>
    <row r="337" spans="2:4" x14ac:dyDescent="0.25">
      <c r="B337" s="4" t="s">
        <v>335</v>
      </c>
      <c r="C337" s="5">
        <v>101</v>
      </c>
      <c r="D337" s="5">
        <v>141</v>
      </c>
    </row>
    <row r="338" spans="2:4" x14ac:dyDescent="0.25">
      <c r="B338" s="4" t="s">
        <v>336</v>
      </c>
      <c r="C338" s="5">
        <v>91</v>
      </c>
      <c r="D338" s="5">
        <v>200</v>
      </c>
    </row>
    <row r="339" spans="2:4" x14ac:dyDescent="0.25">
      <c r="B339" s="4" t="s">
        <v>337</v>
      </c>
      <c r="C339" s="5">
        <v>133</v>
      </c>
      <c r="D339" s="5">
        <v>134</v>
      </c>
    </row>
    <row r="340" spans="2:4" x14ac:dyDescent="0.25">
      <c r="B340" s="4" t="s">
        <v>338</v>
      </c>
      <c r="C340" s="5">
        <v>88</v>
      </c>
      <c r="D340" s="5">
        <v>192</v>
      </c>
    </row>
    <row r="341" spans="2:4" x14ac:dyDescent="0.25">
      <c r="B341" s="4" t="s">
        <v>339</v>
      </c>
      <c r="C341" s="5">
        <v>195</v>
      </c>
      <c r="D341" s="5">
        <v>101</v>
      </c>
    </row>
    <row r="342" spans="2:4" x14ac:dyDescent="0.25">
      <c r="B342" s="4" t="s">
        <v>340</v>
      </c>
      <c r="C342" s="5">
        <v>171</v>
      </c>
      <c r="D342" s="5">
        <v>121</v>
      </c>
    </row>
    <row r="343" spans="2:4" x14ac:dyDescent="0.25">
      <c r="B343" s="4" t="s">
        <v>341</v>
      </c>
      <c r="C343" s="5">
        <v>65</v>
      </c>
      <c r="D343" s="5">
        <v>122</v>
      </c>
    </row>
    <row r="344" spans="2:4" x14ac:dyDescent="0.25">
      <c r="B344" s="4" t="s">
        <v>342</v>
      </c>
      <c r="C344" s="5">
        <v>102</v>
      </c>
      <c r="D344" s="5">
        <v>176</v>
      </c>
    </row>
    <row r="345" spans="2:4" x14ac:dyDescent="0.25">
      <c r="B345" s="4" t="s">
        <v>343</v>
      </c>
      <c r="C345" s="5">
        <v>150</v>
      </c>
      <c r="D345" s="5">
        <v>162</v>
      </c>
    </row>
    <row r="346" spans="2:4" x14ac:dyDescent="0.25">
      <c r="B346" s="4" t="s">
        <v>344</v>
      </c>
      <c r="C346" s="5">
        <v>96</v>
      </c>
      <c r="D346" s="5">
        <v>190</v>
      </c>
    </row>
    <row r="347" spans="2:4" x14ac:dyDescent="0.25">
      <c r="B347" s="4" t="s">
        <v>345</v>
      </c>
      <c r="C347" s="5">
        <v>76</v>
      </c>
      <c r="D347" s="5">
        <v>238</v>
      </c>
    </row>
    <row r="348" spans="2:4" x14ac:dyDescent="0.25">
      <c r="B348" s="4" t="s">
        <v>346</v>
      </c>
      <c r="C348" s="5">
        <v>63</v>
      </c>
      <c r="D348" s="5">
        <v>124</v>
      </c>
    </row>
    <row r="349" spans="2:4" x14ac:dyDescent="0.25">
      <c r="B349" s="4" t="s">
        <v>347</v>
      </c>
      <c r="C349" s="5">
        <v>164</v>
      </c>
      <c r="D349" s="5">
        <v>212</v>
      </c>
    </row>
    <row r="350" spans="2:4" x14ac:dyDescent="0.25">
      <c r="B350" s="4" t="s">
        <v>348</v>
      </c>
      <c r="C350" s="5">
        <v>162</v>
      </c>
      <c r="D350" s="5">
        <v>203</v>
      </c>
    </row>
    <row r="351" spans="2:4" x14ac:dyDescent="0.25">
      <c r="B351" s="4" t="s">
        <v>349</v>
      </c>
      <c r="C351" s="5">
        <v>128</v>
      </c>
      <c r="D351" s="5">
        <v>120</v>
      </c>
    </row>
    <row r="352" spans="2:4" x14ac:dyDescent="0.25">
      <c r="B352" s="4" t="s">
        <v>350</v>
      </c>
      <c r="C352" s="5">
        <v>92</v>
      </c>
      <c r="D352" s="5">
        <v>154</v>
      </c>
    </row>
    <row r="353" spans="2:4" x14ac:dyDescent="0.25">
      <c r="B353" s="4" t="s">
        <v>351</v>
      </c>
      <c r="C353" s="5">
        <v>137</v>
      </c>
      <c r="D353" s="5">
        <v>174</v>
      </c>
    </row>
    <row r="354" spans="2:4" x14ac:dyDescent="0.25">
      <c r="B354" s="4" t="s">
        <v>352</v>
      </c>
      <c r="C354" s="5">
        <v>103</v>
      </c>
      <c r="D354" s="5">
        <v>139</v>
      </c>
    </row>
    <row r="355" spans="2:4" x14ac:dyDescent="0.25">
      <c r="B355" s="4" t="s">
        <v>353</v>
      </c>
      <c r="C355" s="5">
        <v>118</v>
      </c>
      <c r="D355" s="5">
        <v>179</v>
      </c>
    </row>
    <row r="356" spans="2:4" x14ac:dyDescent="0.25">
      <c r="B356" s="4" t="s">
        <v>354</v>
      </c>
      <c r="C356" s="5">
        <v>101</v>
      </c>
      <c r="D356" s="5">
        <v>103</v>
      </c>
    </row>
    <row r="357" spans="2:4" x14ac:dyDescent="0.25">
      <c r="B357" s="4" t="s">
        <v>355</v>
      </c>
      <c r="C357" s="5">
        <v>133</v>
      </c>
      <c r="D357" s="5">
        <v>237</v>
      </c>
    </row>
    <row r="358" spans="2:4" x14ac:dyDescent="0.25">
      <c r="B358" s="4" t="s">
        <v>356</v>
      </c>
      <c r="C358" s="5">
        <v>89</v>
      </c>
      <c r="D358" s="5">
        <v>146</v>
      </c>
    </row>
    <row r="359" spans="2:4" x14ac:dyDescent="0.25">
      <c r="B359" s="4" t="s">
        <v>357</v>
      </c>
      <c r="C359" s="5">
        <v>135</v>
      </c>
      <c r="D359" s="5">
        <v>172</v>
      </c>
    </row>
    <row r="360" spans="2:4" x14ac:dyDescent="0.25">
      <c r="B360" s="4" t="s">
        <v>358</v>
      </c>
      <c r="C360" s="5">
        <v>184</v>
      </c>
      <c r="D360" s="5">
        <v>114</v>
      </c>
    </row>
    <row r="361" spans="2:4" x14ac:dyDescent="0.25">
      <c r="B361" s="4" t="s">
        <v>359</v>
      </c>
      <c r="C361" s="5">
        <v>183</v>
      </c>
      <c r="D361" s="5">
        <v>103</v>
      </c>
    </row>
    <row r="362" spans="2:4" x14ac:dyDescent="0.25">
      <c r="B362" s="4" t="s">
        <v>360</v>
      </c>
      <c r="C362" s="5">
        <v>154</v>
      </c>
      <c r="D362" s="5">
        <v>116</v>
      </c>
    </row>
    <row r="363" spans="2:4" x14ac:dyDescent="0.25">
      <c r="B363" s="4" t="s">
        <v>361</v>
      </c>
      <c r="C363" s="5">
        <v>73</v>
      </c>
      <c r="D363" s="5">
        <v>107</v>
      </c>
    </row>
    <row r="364" spans="2:4" x14ac:dyDescent="0.25">
      <c r="B364" s="4" t="s">
        <v>362</v>
      </c>
      <c r="C364" s="5">
        <v>65</v>
      </c>
      <c r="D364" s="5">
        <v>89</v>
      </c>
    </row>
    <row r="365" spans="2:4" x14ac:dyDescent="0.25">
      <c r="B365" s="4" t="s">
        <v>363</v>
      </c>
      <c r="C365" s="5">
        <v>76</v>
      </c>
      <c r="D365" s="5">
        <v>212</v>
      </c>
    </row>
    <row r="366" spans="2:4" x14ac:dyDescent="0.25">
      <c r="B366" s="4" t="s">
        <v>364</v>
      </c>
      <c r="C366" s="5">
        <v>145</v>
      </c>
      <c r="D366" s="5">
        <v>198</v>
      </c>
    </row>
    <row r="367" spans="2:4" x14ac:dyDescent="0.25">
      <c r="B367" s="4" t="s">
        <v>365</v>
      </c>
      <c r="C367" s="5">
        <v>131</v>
      </c>
      <c r="D367" s="5">
        <v>178</v>
      </c>
    </row>
    <row r="368" spans="2:4" x14ac:dyDescent="0.25">
      <c r="B368" s="4" t="s">
        <v>366</v>
      </c>
      <c r="C368" s="5">
        <v>133</v>
      </c>
      <c r="D368" s="5">
        <v>235</v>
      </c>
    </row>
    <row r="369" spans="2:4" x14ac:dyDescent="0.25">
      <c r="B369" s="4" t="s">
        <v>367</v>
      </c>
      <c r="C369" s="5">
        <v>183</v>
      </c>
      <c r="D369" s="5">
        <v>82</v>
      </c>
    </row>
  </sheetData>
  <mergeCells count="1">
    <mergeCell ref="B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B1:V380"/>
  <sheetViews>
    <sheetView showGridLines="0" zoomScale="85" zoomScaleNormal="85" workbookViewId="0">
      <selection activeCell="B10" sqref="B10"/>
    </sheetView>
  </sheetViews>
  <sheetFormatPr defaultRowHeight="15" x14ac:dyDescent="0.25"/>
  <cols>
    <col min="5" max="5" width="8.85546875" customWidth="1"/>
    <col min="6" max="6" width="8.7109375" customWidth="1"/>
    <col min="7" max="7" width="8.42578125" customWidth="1"/>
    <col min="8" max="8" width="9.85546875" customWidth="1"/>
    <col min="9" max="9" width="14.7109375" customWidth="1"/>
    <col min="10" max="10" width="8.7109375" customWidth="1"/>
    <col min="11" max="11" width="10.85546875" customWidth="1"/>
    <col min="20" max="20" width="14.5703125" customWidth="1"/>
  </cols>
  <sheetData>
    <row r="1" spans="2:22" s="17" customFormat="1" ht="34.5" customHeight="1" x14ac:dyDescent="0.25"/>
    <row r="2" spans="2:22" s="17" customFormat="1" ht="22.5" customHeight="1" x14ac:dyDescent="0.25"/>
    <row r="3" spans="2:22" s="44" customFormat="1" ht="9" customHeight="1" x14ac:dyDescent="0.25"/>
    <row r="4" spans="2:22" s="44" customFormat="1" ht="9" customHeight="1" x14ac:dyDescent="0.25"/>
    <row r="5" spans="2:22" s="44" customFormat="1" ht="9" customHeight="1" x14ac:dyDescent="0.25"/>
    <row r="6" spans="2:22" s="44" customFormat="1" ht="9" customHeight="1" x14ac:dyDescent="0.25"/>
    <row r="7" spans="2:22" s="44" customFormat="1" ht="9" customHeight="1" x14ac:dyDescent="0.25"/>
    <row r="8" spans="2:22" s="44" customFormat="1" ht="9" customHeight="1" x14ac:dyDescent="0.25"/>
    <row r="9" spans="2:22" s="44" customFormat="1" ht="9" customHeight="1" x14ac:dyDescent="0.25"/>
    <row r="10" spans="2:22" s="44" customFormat="1" ht="9" customHeight="1" x14ac:dyDescent="0.25"/>
    <row r="11" spans="2:22" s="44" customFormat="1" ht="9" customHeight="1" x14ac:dyDescent="0.25"/>
    <row r="12" spans="2:22" s="44" customFormat="1" ht="9" customHeight="1" x14ac:dyDescent="0.25"/>
    <row r="13" spans="2:22" ht="14.25" customHeight="1" x14ac:dyDescent="0.25"/>
    <row r="14" spans="2:22" ht="15.75" x14ac:dyDescent="0.25">
      <c r="B14" s="72" t="s">
        <v>0</v>
      </c>
      <c r="C14" s="72"/>
      <c r="D14" s="72"/>
      <c r="E14" s="72"/>
      <c r="F14" s="72"/>
      <c r="G14" s="72"/>
      <c r="H14" s="72"/>
      <c r="I14" s="72"/>
      <c r="J14" s="72"/>
      <c r="K14" s="72"/>
      <c r="M14" s="72" t="s">
        <v>1</v>
      </c>
      <c r="N14" s="72"/>
      <c r="O14" s="72"/>
      <c r="P14" s="72"/>
      <c r="Q14" s="72"/>
      <c r="R14" s="72"/>
      <c r="S14" s="72"/>
      <c r="T14" s="72"/>
      <c r="U14" s="72"/>
      <c r="V14" s="72"/>
    </row>
    <row r="15" spans="2:22" ht="30.75" customHeight="1" x14ac:dyDescent="0.25">
      <c r="B15" s="8" t="s">
        <v>378</v>
      </c>
      <c r="C15" s="8" t="s">
        <v>379</v>
      </c>
      <c r="D15" s="7" t="s">
        <v>373</v>
      </c>
      <c r="E15" s="7" t="s">
        <v>370</v>
      </c>
      <c r="F15" s="7" t="s">
        <v>376</v>
      </c>
      <c r="G15" s="7" t="s">
        <v>371</v>
      </c>
      <c r="H15" s="7" t="s">
        <v>372</v>
      </c>
      <c r="I15" s="7" t="s">
        <v>377</v>
      </c>
      <c r="J15" s="7" t="s">
        <v>374</v>
      </c>
      <c r="K15" s="7" t="s">
        <v>375</v>
      </c>
      <c r="M15" s="8" t="s">
        <v>378</v>
      </c>
      <c r="N15" s="8" t="s">
        <v>379</v>
      </c>
      <c r="O15" s="7" t="s">
        <v>373</v>
      </c>
      <c r="P15" s="7" t="s">
        <v>370</v>
      </c>
      <c r="Q15" s="7" t="s">
        <v>376</v>
      </c>
      <c r="R15" s="7" t="s">
        <v>371</v>
      </c>
      <c r="S15" s="7" t="s">
        <v>372</v>
      </c>
      <c r="T15" s="7" t="s">
        <v>377</v>
      </c>
      <c r="U15" s="7" t="s">
        <v>374</v>
      </c>
      <c r="V15" s="7" t="s">
        <v>375</v>
      </c>
    </row>
    <row r="16" spans="2:22" x14ac:dyDescent="0.25">
      <c r="B16" s="2">
        <v>1</v>
      </c>
      <c r="C16" s="2" t="s">
        <v>3</v>
      </c>
      <c r="D16" s="2">
        <f>'Demand Profile'!C5</f>
        <v>100</v>
      </c>
      <c r="E16" s="2">
        <f>InitialStock_Store1</f>
        <v>500</v>
      </c>
      <c r="F16" s="2">
        <f t="shared" ref="F16:F79" ca="1" si="0">IF(B16&lt;=LT_Store1,0,OFFSET(K16,-1*LT_Store1,0,1,1))</f>
        <v>0</v>
      </c>
      <c r="G16" s="2">
        <f ca="1">E16+F16-D16</f>
        <v>400</v>
      </c>
      <c r="H16" s="2">
        <f t="shared" ref="H16:H79" ca="1" si="1">SUM(OFFSET(K16,-1,0,-1*(LT_Store1-1),1))</f>
        <v>0</v>
      </c>
      <c r="I16" s="2">
        <f t="shared" ref="I16:I79" ca="1" si="2">SUM(OFFSET(D17,0,0,LT_Store1,1))</f>
        <v>407</v>
      </c>
      <c r="J16" s="2" t="str">
        <f ca="1">IF(I16&lt;G16+H16,"","Yes")</f>
        <v>Yes</v>
      </c>
      <c r="K16" s="2">
        <f t="shared" ref="K16:K79" ca="1" si="3">IF(J16="Yes",MAX(I16-G16,MOQ),0)</f>
        <v>500</v>
      </c>
      <c r="M16" s="2">
        <v>1</v>
      </c>
      <c r="N16" s="2" t="s">
        <v>3</v>
      </c>
      <c r="O16" s="2">
        <f>'Demand Profile'!D5</f>
        <v>105</v>
      </c>
      <c r="P16" s="2">
        <f>InitialStock_Store2</f>
        <v>800</v>
      </c>
      <c r="Q16" s="2">
        <f t="shared" ref="Q16:Q79" ca="1" si="4">IF(M16&lt;=LT_Store2,0,OFFSET(V16,-1*LT_Store2,0,1,1))</f>
        <v>0</v>
      </c>
      <c r="R16" s="2">
        <f ca="1">P16+Q16-O16</f>
        <v>695</v>
      </c>
      <c r="S16" s="2">
        <f t="shared" ref="S16:S79" ca="1" si="5">SUM(OFFSET(V16,-1,0,-1*(LT_Store2-1),1))</f>
        <v>0</v>
      </c>
      <c r="T16" s="2">
        <f t="shared" ref="T16:T79" ca="1" si="6">SUM(OFFSET(O17,0,0,LT_Store2,1))</f>
        <v>333</v>
      </c>
      <c r="U16" s="2" t="str">
        <f ca="1">IF(T16&lt;R16+S16,"","Yes")</f>
        <v/>
      </c>
      <c r="V16" s="2">
        <f t="shared" ref="V16:V79" ca="1" si="7">IF(U16="Yes",MAX(T16-R16,MOQ),0)</f>
        <v>0</v>
      </c>
    </row>
    <row r="17" spans="2:22" x14ac:dyDescent="0.25">
      <c r="B17" s="2">
        <v>2</v>
      </c>
      <c r="C17" s="2" t="s">
        <v>4</v>
      </c>
      <c r="D17" s="2">
        <f>'Demand Profile'!C6</f>
        <v>14</v>
      </c>
      <c r="E17" s="2">
        <f ca="1">G16</f>
        <v>400</v>
      </c>
      <c r="F17" s="2">
        <f t="shared" ca="1" si="0"/>
        <v>0</v>
      </c>
      <c r="G17" s="2">
        <f t="shared" ref="G17:G80" ca="1" si="8">E17+F17-D17</f>
        <v>386</v>
      </c>
      <c r="H17" s="2">
        <f t="shared" ca="1" si="1"/>
        <v>500</v>
      </c>
      <c r="I17" s="2">
        <f t="shared" ca="1" si="2"/>
        <v>493</v>
      </c>
      <c r="J17" s="2" t="str">
        <f t="shared" ref="J17:J80" ca="1" si="9">IF(I17&lt;G17+H17,"","Yes")</f>
        <v/>
      </c>
      <c r="K17" s="2">
        <f t="shared" ca="1" si="3"/>
        <v>0</v>
      </c>
      <c r="M17" s="2">
        <v>2</v>
      </c>
      <c r="N17" s="2" t="s">
        <v>4</v>
      </c>
      <c r="O17" s="2">
        <f>'Demand Profile'!D6</f>
        <v>46</v>
      </c>
      <c r="P17" s="2">
        <f ca="1">R16</f>
        <v>695</v>
      </c>
      <c r="Q17" s="2">
        <f t="shared" ca="1" si="4"/>
        <v>0</v>
      </c>
      <c r="R17" s="2">
        <f t="shared" ref="R17:R19" ca="1" si="10">P17+Q17-O17</f>
        <v>649</v>
      </c>
      <c r="S17" s="2">
        <f t="shared" ca="1" si="5"/>
        <v>0</v>
      </c>
      <c r="T17" s="2">
        <f t="shared" ca="1" si="6"/>
        <v>413</v>
      </c>
      <c r="U17" s="2" t="str">
        <f t="shared" ref="U17:U19" ca="1" si="11">IF(T17&lt;R17+S17,"","Yes")</f>
        <v/>
      </c>
      <c r="V17" s="2">
        <f t="shared" ca="1" si="7"/>
        <v>0</v>
      </c>
    </row>
    <row r="18" spans="2:22" x14ac:dyDescent="0.25">
      <c r="B18" s="2">
        <v>3</v>
      </c>
      <c r="C18" s="2" t="s">
        <v>5</v>
      </c>
      <c r="D18" s="2">
        <f>'Demand Profile'!C7</f>
        <v>83</v>
      </c>
      <c r="E18" s="2">
        <f t="shared" ref="E18:E81" ca="1" si="12">G17</f>
        <v>386</v>
      </c>
      <c r="F18" s="2">
        <f t="shared" ca="1" si="0"/>
        <v>0</v>
      </c>
      <c r="G18" s="2">
        <f t="shared" ca="1" si="8"/>
        <v>303</v>
      </c>
      <c r="H18" s="2">
        <f t="shared" ca="1" si="1"/>
        <v>500</v>
      </c>
      <c r="I18" s="2">
        <f t="shared" ca="1" si="2"/>
        <v>500</v>
      </c>
      <c r="J18" s="2" t="str">
        <f t="shared" ca="1" si="9"/>
        <v/>
      </c>
      <c r="K18" s="2">
        <f t="shared" ca="1" si="3"/>
        <v>0</v>
      </c>
      <c r="M18" s="2">
        <v>3</v>
      </c>
      <c r="N18" s="2" t="s">
        <v>5</v>
      </c>
      <c r="O18" s="2">
        <f>'Demand Profile'!D7</f>
        <v>11</v>
      </c>
      <c r="P18" s="2">
        <f t="shared" ref="P18:P81" ca="1" si="13">R17</f>
        <v>649</v>
      </c>
      <c r="Q18" s="2">
        <f t="shared" ca="1" si="4"/>
        <v>0</v>
      </c>
      <c r="R18" s="2">
        <f t="shared" ca="1" si="10"/>
        <v>638</v>
      </c>
      <c r="S18" s="2">
        <f t="shared" ca="1" si="5"/>
        <v>0</v>
      </c>
      <c r="T18" s="2">
        <f t="shared" ca="1" si="6"/>
        <v>499</v>
      </c>
      <c r="U18" s="2" t="str">
        <f t="shared" ca="1" si="11"/>
        <v/>
      </c>
      <c r="V18" s="2">
        <f t="shared" ca="1" si="7"/>
        <v>0</v>
      </c>
    </row>
    <row r="19" spans="2:22" x14ac:dyDescent="0.25">
      <c r="B19" s="2">
        <v>4</v>
      </c>
      <c r="C19" s="2" t="s">
        <v>6</v>
      </c>
      <c r="D19" s="2">
        <f>'Demand Profile'!C8</f>
        <v>100</v>
      </c>
      <c r="E19" s="2">
        <f t="shared" ca="1" si="12"/>
        <v>303</v>
      </c>
      <c r="F19" s="2">
        <f t="shared" ca="1" si="0"/>
        <v>0</v>
      </c>
      <c r="G19" s="2">
        <f t="shared" ca="1" si="8"/>
        <v>203</v>
      </c>
      <c r="H19" s="2">
        <f t="shared" ca="1" si="1"/>
        <v>500</v>
      </c>
      <c r="I19" s="2">
        <f t="shared" ca="1" si="2"/>
        <v>410</v>
      </c>
      <c r="J19" s="2" t="str">
        <f t="shared" ca="1" si="9"/>
        <v/>
      </c>
      <c r="K19" s="2">
        <f t="shared" ca="1" si="3"/>
        <v>0</v>
      </c>
      <c r="M19" s="2">
        <v>4</v>
      </c>
      <c r="N19" s="2" t="s">
        <v>6</v>
      </c>
      <c r="O19" s="2">
        <f>'Demand Profile'!D8</f>
        <v>81</v>
      </c>
      <c r="P19" s="2">
        <f t="shared" ca="1" si="13"/>
        <v>638</v>
      </c>
      <c r="Q19" s="2">
        <f t="shared" ca="1" si="4"/>
        <v>0</v>
      </c>
      <c r="R19" s="2">
        <f t="shared" ca="1" si="10"/>
        <v>557</v>
      </c>
      <c r="S19" s="2">
        <f t="shared" ca="1" si="5"/>
        <v>0</v>
      </c>
      <c r="T19" s="2">
        <f t="shared" ca="1" si="6"/>
        <v>482</v>
      </c>
      <c r="U19" s="2" t="str">
        <f t="shared" ca="1" si="11"/>
        <v/>
      </c>
      <c r="V19" s="2">
        <f t="shared" ca="1" si="7"/>
        <v>0</v>
      </c>
    </row>
    <row r="20" spans="2:22" x14ac:dyDescent="0.25">
      <c r="B20" s="2">
        <v>5</v>
      </c>
      <c r="C20" s="2" t="s">
        <v>7</v>
      </c>
      <c r="D20" s="2">
        <f>'Demand Profile'!C9</f>
        <v>56</v>
      </c>
      <c r="E20" s="2">
        <f t="shared" ca="1" si="12"/>
        <v>203</v>
      </c>
      <c r="F20" s="2">
        <f t="shared" ca="1" si="0"/>
        <v>0</v>
      </c>
      <c r="G20" s="2">
        <f t="shared" ca="1" si="8"/>
        <v>147</v>
      </c>
      <c r="H20" s="2">
        <f t="shared" ca="1" si="1"/>
        <v>500</v>
      </c>
      <c r="I20" s="2">
        <f t="shared" ca="1" si="2"/>
        <v>356</v>
      </c>
      <c r="J20" s="2" t="str">
        <f t="shared" ca="1" si="9"/>
        <v/>
      </c>
      <c r="K20" s="2">
        <f t="shared" ca="1" si="3"/>
        <v>0</v>
      </c>
      <c r="M20" s="2">
        <v>5</v>
      </c>
      <c r="N20" s="2" t="s">
        <v>7</v>
      </c>
      <c r="O20" s="2">
        <f>'Demand Profile'!D9</f>
        <v>31</v>
      </c>
      <c r="P20" s="2">
        <f t="shared" ca="1" si="13"/>
        <v>557</v>
      </c>
      <c r="Q20" s="2">
        <f t="shared" ca="1" si="4"/>
        <v>0</v>
      </c>
      <c r="R20" s="2">
        <f t="shared" ref="R20:R83" ca="1" si="14">P20+Q20-O20</f>
        <v>526</v>
      </c>
      <c r="S20" s="2">
        <f t="shared" ca="1" si="5"/>
        <v>0</v>
      </c>
      <c r="T20" s="2">
        <f t="shared" ca="1" si="6"/>
        <v>545</v>
      </c>
      <c r="U20" s="2" t="str">
        <f t="shared" ref="U20:U83" ca="1" si="15">IF(T20&lt;R20+S20,"","Yes")</f>
        <v>Yes</v>
      </c>
      <c r="V20" s="2">
        <f t="shared" ca="1" si="7"/>
        <v>500</v>
      </c>
    </row>
    <row r="21" spans="2:22" x14ac:dyDescent="0.25">
      <c r="B21" s="2">
        <v>6</v>
      </c>
      <c r="C21" s="2" t="s">
        <v>8</v>
      </c>
      <c r="D21" s="2">
        <f>'Demand Profile'!C10</f>
        <v>81</v>
      </c>
      <c r="E21" s="2">
        <f t="shared" ca="1" si="12"/>
        <v>147</v>
      </c>
      <c r="F21" s="2">
        <f t="shared" ca="1" si="0"/>
        <v>0</v>
      </c>
      <c r="G21" s="2">
        <f t="shared" ca="1" si="8"/>
        <v>66</v>
      </c>
      <c r="H21" s="2">
        <f t="shared" ca="1" si="1"/>
        <v>500</v>
      </c>
      <c r="I21" s="2">
        <f t="shared" ca="1" si="2"/>
        <v>362</v>
      </c>
      <c r="J21" s="2" t="str">
        <f t="shared" ca="1" si="9"/>
        <v/>
      </c>
      <c r="K21" s="2">
        <f t="shared" ca="1" si="3"/>
        <v>0</v>
      </c>
      <c r="M21" s="2">
        <v>6</v>
      </c>
      <c r="N21" s="2" t="s">
        <v>8</v>
      </c>
      <c r="O21" s="2">
        <f>'Demand Profile'!D10</f>
        <v>113</v>
      </c>
      <c r="P21" s="2">
        <f t="shared" ca="1" si="13"/>
        <v>526</v>
      </c>
      <c r="Q21" s="2">
        <f t="shared" ca="1" si="4"/>
        <v>0</v>
      </c>
      <c r="R21" s="2">
        <f t="shared" ca="1" si="14"/>
        <v>413</v>
      </c>
      <c r="S21" s="2">
        <f t="shared" ca="1" si="5"/>
        <v>500</v>
      </c>
      <c r="T21" s="2">
        <f t="shared" ca="1" si="6"/>
        <v>490</v>
      </c>
      <c r="U21" s="2" t="str">
        <f t="shared" ca="1" si="15"/>
        <v/>
      </c>
      <c r="V21" s="2">
        <f t="shared" ca="1" si="7"/>
        <v>0</v>
      </c>
    </row>
    <row r="22" spans="2:22" x14ac:dyDescent="0.25">
      <c r="B22" s="2">
        <v>7</v>
      </c>
      <c r="C22" s="2" t="s">
        <v>9</v>
      </c>
      <c r="D22" s="2">
        <f>'Demand Profile'!C11</f>
        <v>44</v>
      </c>
      <c r="E22" s="2">
        <f t="shared" ca="1" si="12"/>
        <v>66</v>
      </c>
      <c r="F22" s="2">
        <f t="shared" ca="1" si="0"/>
        <v>0</v>
      </c>
      <c r="G22" s="2">
        <f t="shared" ca="1" si="8"/>
        <v>22</v>
      </c>
      <c r="H22" s="2">
        <f t="shared" ca="1" si="1"/>
        <v>500</v>
      </c>
      <c r="I22" s="2">
        <f t="shared" ca="1" si="2"/>
        <v>342</v>
      </c>
      <c r="J22" s="2" t="str">
        <f t="shared" ca="1" si="9"/>
        <v/>
      </c>
      <c r="K22" s="2">
        <f t="shared" ca="1" si="3"/>
        <v>0</v>
      </c>
      <c r="M22" s="2">
        <v>7</v>
      </c>
      <c r="N22" s="2" t="s">
        <v>9</v>
      </c>
      <c r="O22" s="2">
        <f>'Demand Profile'!D11</f>
        <v>51</v>
      </c>
      <c r="P22" s="2">
        <f t="shared" ca="1" si="13"/>
        <v>413</v>
      </c>
      <c r="Q22" s="2">
        <f t="shared" ca="1" si="4"/>
        <v>0</v>
      </c>
      <c r="R22" s="2">
        <f t="shared" ca="1" si="14"/>
        <v>362</v>
      </c>
      <c r="S22" s="2">
        <f t="shared" ca="1" si="5"/>
        <v>500</v>
      </c>
      <c r="T22" s="2">
        <f t="shared" ca="1" si="6"/>
        <v>498</v>
      </c>
      <c r="U22" s="2" t="str">
        <f t="shared" ca="1" si="15"/>
        <v/>
      </c>
      <c r="V22" s="2">
        <f t="shared" ca="1" si="7"/>
        <v>0</v>
      </c>
    </row>
    <row r="23" spans="2:22" x14ac:dyDescent="0.25">
      <c r="B23" s="2">
        <v>8</v>
      </c>
      <c r="C23" s="2" t="s">
        <v>10</v>
      </c>
      <c r="D23" s="2">
        <f>'Demand Profile'!C12</f>
        <v>29</v>
      </c>
      <c r="E23" s="2">
        <f t="shared" ca="1" si="12"/>
        <v>22</v>
      </c>
      <c r="F23" s="2">
        <f t="shared" ca="1" si="0"/>
        <v>500</v>
      </c>
      <c r="G23" s="2">
        <f t="shared" ca="1" si="8"/>
        <v>493</v>
      </c>
      <c r="H23" s="2">
        <f t="shared" ca="1" si="1"/>
        <v>0</v>
      </c>
      <c r="I23" s="2">
        <f t="shared" ca="1" si="2"/>
        <v>344</v>
      </c>
      <c r="J23" s="2" t="str">
        <f t="shared" ca="1" si="9"/>
        <v/>
      </c>
      <c r="K23" s="2">
        <f t="shared" ca="1" si="3"/>
        <v>0</v>
      </c>
      <c r="M23" s="2">
        <v>8</v>
      </c>
      <c r="N23" s="2" t="s">
        <v>10</v>
      </c>
      <c r="O23" s="2">
        <f>'Demand Profile'!D12</f>
        <v>126</v>
      </c>
      <c r="P23" s="2">
        <f t="shared" ca="1" si="13"/>
        <v>362</v>
      </c>
      <c r="Q23" s="2">
        <f t="shared" ca="1" si="4"/>
        <v>0</v>
      </c>
      <c r="R23" s="2">
        <f t="shared" ca="1" si="14"/>
        <v>236</v>
      </c>
      <c r="S23" s="2">
        <f t="shared" ca="1" si="5"/>
        <v>500</v>
      </c>
      <c r="T23" s="2">
        <f t="shared" ca="1" si="6"/>
        <v>402</v>
      </c>
      <c r="U23" s="2" t="str">
        <f t="shared" ca="1" si="15"/>
        <v/>
      </c>
      <c r="V23" s="2">
        <f t="shared" ca="1" si="7"/>
        <v>0</v>
      </c>
    </row>
    <row r="24" spans="2:22" x14ac:dyDescent="0.25">
      <c r="B24" s="2">
        <v>9</v>
      </c>
      <c r="C24" s="2" t="s">
        <v>11</v>
      </c>
      <c r="D24" s="2">
        <f>'Demand Profile'!C13</f>
        <v>100</v>
      </c>
      <c r="E24" s="2">
        <f t="shared" ca="1" si="12"/>
        <v>493</v>
      </c>
      <c r="F24" s="2">
        <f t="shared" ca="1" si="0"/>
        <v>0</v>
      </c>
      <c r="G24" s="2">
        <f t="shared" ca="1" si="8"/>
        <v>393</v>
      </c>
      <c r="H24" s="2">
        <f t="shared" ca="1" si="1"/>
        <v>0</v>
      </c>
      <c r="I24" s="2">
        <f t="shared" ca="1" si="2"/>
        <v>289</v>
      </c>
      <c r="J24" s="2" t="str">
        <f t="shared" ca="1" si="9"/>
        <v/>
      </c>
      <c r="K24" s="2">
        <f t="shared" ca="1" si="3"/>
        <v>0</v>
      </c>
      <c r="M24" s="2">
        <v>9</v>
      </c>
      <c r="N24" s="2" t="s">
        <v>11</v>
      </c>
      <c r="O24" s="2">
        <f>'Demand Profile'!D13</f>
        <v>97</v>
      </c>
      <c r="P24" s="2">
        <f t="shared" ca="1" si="13"/>
        <v>236</v>
      </c>
      <c r="Q24" s="2">
        <f t="shared" ca="1" si="4"/>
        <v>0</v>
      </c>
      <c r="R24" s="2">
        <f t="shared" ca="1" si="14"/>
        <v>139</v>
      </c>
      <c r="S24" s="2">
        <f t="shared" ca="1" si="5"/>
        <v>500</v>
      </c>
      <c r="T24" s="2">
        <f t="shared" ca="1" si="6"/>
        <v>362</v>
      </c>
      <c r="U24" s="2" t="str">
        <f t="shared" ca="1" si="15"/>
        <v/>
      </c>
      <c r="V24" s="2">
        <f t="shared" ca="1" si="7"/>
        <v>0</v>
      </c>
    </row>
    <row r="25" spans="2:22" x14ac:dyDescent="0.25">
      <c r="B25" s="2">
        <v>10</v>
      </c>
      <c r="C25" s="2" t="s">
        <v>12</v>
      </c>
      <c r="D25" s="2">
        <f>'Demand Profile'!C14</f>
        <v>90</v>
      </c>
      <c r="E25" s="2">
        <f t="shared" ca="1" si="12"/>
        <v>393</v>
      </c>
      <c r="F25" s="2">
        <f t="shared" ca="1" si="0"/>
        <v>0</v>
      </c>
      <c r="G25" s="2">
        <f t="shared" ca="1" si="8"/>
        <v>303</v>
      </c>
      <c r="H25" s="2">
        <f t="shared" ca="1" si="1"/>
        <v>0</v>
      </c>
      <c r="I25" s="2">
        <f t="shared" ca="1" si="2"/>
        <v>285</v>
      </c>
      <c r="J25" s="2" t="str">
        <f t="shared" ca="1" si="9"/>
        <v/>
      </c>
      <c r="K25" s="2">
        <f t="shared" ca="1" si="3"/>
        <v>0</v>
      </c>
      <c r="M25" s="2">
        <v>10</v>
      </c>
      <c r="N25" s="2" t="s">
        <v>12</v>
      </c>
      <c r="O25" s="2">
        <f>'Demand Profile'!D14</f>
        <v>64</v>
      </c>
      <c r="P25" s="2">
        <f t="shared" ca="1" si="13"/>
        <v>139</v>
      </c>
      <c r="Q25" s="2">
        <f t="shared" ca="1" si="4"/>
        <v>0</v>
      </c>
      <c r="R25" s="2">
        <f t="shared" ca="1" si="14"/>
        <v>75</v>
      </c>
      <c r="S25" s="2">
        <f t="shared" ca="1" si="5"/>
        <v>500</v>
      </c>
      <c r="T25" s="2">
        <f t="shared" ca="1" si="6"/>
        <v>437</v>
      </c>
      <c r="U25" s="2" t="str">
        <f t="shared" ca="1" si="15"/>
        <v/>
      </c>
      <c r="V25" s="2">
        <f t="shared" ca="1" si="7"/>
        <v>0</v>
      </c>
    </row>
    <row r="26" spans="2:22" x14ac:dyDescent="0.25">
      <c r="B26" s="2">
        <v>11</v>
      </c>
      <c r="C26" s="2" t="s">
        <v>13</v>
      </c>
      <c r="D26" s="2">
        <f>'Demand Profile'!C15</f>
        <v>10</v>
      </c>
      <c r="E26" s="2">
        <f t="shared" ca="1" si="12"/>
        <v>303</v>
      </c>
      <c r="F26" s="2">
        <f t="shared" ca="1" si="0"/>
        <v>0</v>
      </c>
      <c r="G26" s="2">
        <f t="shared" ca="1" si="8"/>
        <v>293</v>
      </c>
      <c r="H26" s="2">
        <f t="shared" ca="1" si="1"/>
        <v>0</v>
      </c>
      <c r="I26" s="2">
        <f t="shared" ca="1" si="2"/>
        <v>295</v>
      </c>
      <c r="J26" s="2" t="str">
        <f t="shared" ca="1" si="9"/>
        <v>Yes</v>
      </c>
      <c r="K26" s="2">
        <f t="shared" ca="1" si="3"/>
        <v>500</v>
      </c>
      <c r="M26" s="2">
        <v>11</v>
      </c>
      <c r="N26" s="2" t="s">
        <v>13</v>
      </c>
      <c r="O26" s="2">
        <f>'Demand Profile'!D15</f>
        <v>94</v>
      </c>
      <c r="P26" s="2">
        <f t="shared" ca="1" si="13"/>
        <v>75</v>
      </c>
      <c r="Q26" s="2">
        <f t="shared" ca="1" si="4"/>
        <v>500</v>
      </c>
      <c r="R26" s="2">
        <f t="shared" ca="1" si="14"/>
        <v>481</v>
      </c>
      <c r="S26" s="2">
        <f t="shared" ca="1" si="5"/>
        <v>0</v>
      </c>
      <c r="T26" s="2">
        <f t="shared" ca="1" si="6"/>
        <v>471</v>
      </c>
      <c r="U26" s="2" t="str">
        <f t="shared" ca="1" si="15"/>
        <v/>
      </c>
      <c r="V26" s="2">
        <f t="shared" ca="1" si="7"/>
        <v>0</v>
      </c>
    </row>
    <row r="27" spans="2:22" x14ac:dyDescent="0.25">
      <c r="B27" s="2">
        <v>12</v>
      </c>
      <c r="C27" s="2" t="s">
        <v>14</v>
      </c>
      <c r="D27" s="2">
        <f>'Demand Profile'!C16</f>
        <v>2</v>
      </c>
      <c r="E27" s="2">
        <f t="shared" ca="1" si="12"/>
        <v>293</v>
      </c>
      <c r="F27" s="2">
        <f t="shared" ca="1" si="0"/>
        <v>0</v>
      </c>
      <c r="G27" s="2">
        <f t="shared" ca="1" si="8"/>
        <v>291</v>
      </c>
      <c r="H27" s="2">
        <f t="shared" ca="1" si="1"/>
        <v>500</v>
      </c>
      <c r="I27" s="2">
        <f t="shared" ca="1" si="2"/>
        <v>294</v>
      </c>
      <c r="J27" s="2" t="str">
        <f t="shared" ca="1" si="9"/>
        <v/>
      </c>
      <c r="K27" s="2">
        <f t="shared" ca="1" si="3"/>
        <v>0</v>
      </c>
      <c r="M27" s="2">
        <v>12</v>
      </c>
      <c r="N27" s="2" t="s">
        <v>14</v>
      </c>
      <c r="O27" s="2">
        <f>'Demand Profile'!D16</f>
        <v>58</v>
      </c>
      <c r="P27" s="2">
        <f t="shared" ca="1" si="13"/>
        <v>481</v>
      </c>
      <c r="Q27" s="2">
        <f t="shared" ca="1" si="4"/>
        <v>0</v>
      </c>
      <c r="R27" s="2">
        <f t="shared" ca="1" si="14"/>
        <v>423</v>
      </c>
      <c r="S27" s="2">
        <f t="shared" ca="1" si="5"/>
        <v>0</v>
      </c>
      <c r="T27" s="2">
        <f t="shared" ca="1" si="6"/>
        <v>500</v>
      </c>
      <c r="U27" s="2" t="str">
        <f t="shared" ca="1" si="15"/>
        <v>Yes</v>
      </c>
      <c r="V27" s="2">
        <f t="shared" ca="1" si="7"/>
        <v>500</v>
      </c>
    </row>
    <row r="28" spans="2:22" x14ac:dyDescent="0.25">
      <c r="B28" s="2">
        <v>13</v>
      </c>
      <c r="C28" s="2" t="s">
        <v>15</v>
      </c>
      <c r="D28" s="2">
        <f>'Demand Profile'!C17</f>
        <v>87</v>
      </c>
      <c r="E28" s="2">
        <f t="shared" ca="1" si="12"/>
        <v>291</v>
      </c>
      <c r="F28" s="2">
        <f t="shared" ca="1" si="0"/>
        <v>0</v>
      </c>
      <c r="G28" s="2">
        <f t="shared" ca="1" si="8"/>
        <v>204</v>
      </c>
      <c r="H28" s="2">
        <f t="shared" ca="1" si="1"/>
        <v>500</v>
      </c>
      <c r="I28" s="2">
        <f t="shared" ca="1" si="2"/>
        <v>286</v>
      </c>
      <c r="J28" s="2" t="str">
        <f t="shared" ca="1" si="9"/>
        <v/>
      </c>
      <c r="K28" s="2">
        <f t="shared" ca="1" si="3"/>
        <v>0</v>
      </c>
      <c r="M28" s="2">
        <v>13</v>
      </c>
      <c r="N28" s="2" t="s">
        <v>15</v>
      </c>
      <c r="O28" s="2">
        <f>'Demand Profile'!D17</f>
        <v>59</v>
      </c>
      <c r="P28" s="2">
        <f t="shared" ca="1" si="13"/>
        <v>423</v>
      </c>
      <c r="Q28" s="2">
        <f t="shared" ca="1" si="4"/>
        <v>0</v>
      </c>
      <c r="R28" s="2">
        <f t="shared" ca="1" si="14"/>
        <v>364</v>
      </c>
      <c r="S28" s="2">
        <f t="shared" ca="1" si="5"/>
        <v>500</v>
      </c>
      <c r="T28" s="2">
        <f t="shared" ca="1" si="6"/>
        <v>533</v>
      </c>
      <c r="U28" s="2" t="str">
        <f t="shared" ca="1" si="15"/>
        <v/>
      </c>
      <c r="V28" s="2">
        <f t="shared" ca="1" si="7"/>
        <v>0</v>
      </c>
    </row>
    <row r="29" spans="2:22" x14ac:dyDescent="0.25">
      <c r="B29" s="2">
        <v>14</v>
      </c>
      <c r="C29" s="2" t="s">
        <v>16</v>
      </c>
      <c r="D29" s="2">
        <f>'Demand Profile'!C18</f>
        <v>24</v>
      </c>
      <c r="E29" s="2">
        <f t="shared" ca="1" si="12"/>
        <v>204</v>
      </c>
      <c r="F29" s="2">
        <f t="shared" ca="1" si="0"/>
        <v>0</v>
      </c>
      <c r="G29" s="2">
        <f t="shared" ca="1" si="8"/>
        <v>180</v>
      </c>
      <c r="H29" s="2">
        <f t="shared" ca="1" si="1"/>
        <v>500</v>
      </c>
      <c r="I29" s="2">
        <f t="shared" ca="1" si="2"/>
        <v>346</v>
      </c>
      <c r="J29" s="2" t="str">
        <f t="shared" ca="1" si="9"/>
        <v/>
      </c>
      <c r="K29" s="2">
        <f t="shared" ca="1" si="3"/>
        <v>0</v>
      </c>
      <c r="M29" s="2">
        <v>14</v>
      </c>
      <c r="N29" s="2" t="s">
        <v>16</v>
      </c>
      <c r="O29" s="2">
        <f>'Demand Profile'!D18</f>
        <v>30</v>
      </c>
      <c r="P29" s="2">
        <f t="shared" ca="1" si="13"/>
        <v>364</v>
      </c>
      <c r="Q29" s="2">
        <f t="shared" ca="1" si="4"/>
        <v>0</v>
      </c>
      <c r="R29" s="2">
        <f t="shared" ca="1" si="14"/>
        <v>334</v>
      </c>
      <c r="S29" s="2">
        <f t="shared" ca="1" si="5"/>
        <v>500</v>
      </c>
      <c r="T29" s="2">
        <f t="shared" ca="1" si="6"/>
        <v>638</v>
      </c>
      <c r="U29" s="2" t="str">
        <f t="shared" ca="1" si="15"/>
        <v/>
      </c>
      <c r="V29" s="2">
        <f t="shared" ca="1" si="7"/>
        <v>0</v>
      </c>
    </row>
    <row r="30" spans="2:22" x14ac:dyDescent="0.25">
      <c r="B30" s="2">
        <v>15</v>
      </c>
      <c r="C30" s="2" t="s">
        <v>17</v>
      </c>
      <c r="D30" s="2">
        <f>'Demand Profile'!C19</f>
        <v>31</v>
      </c>
      <c r="E30" s="2">
        <f t="shared" ca="1" si="12"/>
        <v>180</v>
      </c>
      <c r="F30" s="2">
        <f t="shared" ca="1" si="0"/>
        <v>0</v>
      </c>
      <c r="G30" s="2">
        <f t="shared" ca="1" si="8"/>
        <v>149</v>
      </c>
      <c r="H30" s="2">
        <f t="shared" ca="1" si="1"/>
        <v>500</v>
      </c>
      <c r="I30" s="2">
        <f t="shared" ca="1" si="2"/>
        <v>414</v>
      </c>
      <c r="J30" s="2" t="str">
        <f t="shared" ca="1" si="9"/>
        <v/>
      </c>
      <c r="K30" s="2">
        <f t="shared" ca="1" si="3"/>
        <v>0</v>
      </c>
      <c r="M30" s="2">
        <v>15</v>
      </c>
      <c r="N30" s="2" t="s">
        <v>17</v>
      </c>
      <c r="O30" s="2">
        <f>'Demand Profile'!D19</f>
        <v>57</v>
      </c>
      <c r="P30" s="2">
        <f t="shared" ca="1" si="13"/>
        <v>334</v>
      </c>
      <c r="Q30" s="2">
        <f t="shared" ca="1" si="4"/>
        <v>0</v>
      </c>
      <c r="R30" s="2">
        <f t="shared" ca="1" si="14"/>
        <v>277</v>
      </c>
      <c r="S30" s="2">
        <f t="shared" ca="1" si="5"/>
        <v>500</v>
      </c>
      <c r="T30" s="2">
        <f t="shared" ca="1" si="6"/>
        <v>631</v>
      </c>
      <c r="U30" s="2" t="str">
        <f t="shared" ca="1" si="15"/>
        <v/>
      </c>
      <c r="V30" s="2">
        <f t="shared" ca="1" si="7"/>
        <v>0</v>
      </c>
    </row>
    <row r="31" spans="2:22" x14ac:dyDescent="0.25">
      <c r="B31" s="2">
        <v>16</v>
      </c>
      <c r="C31" s="2" t="s">
        <v>18</v>
      </c>
      <c r="D31" s="2">
        <f>'Demand Profile'!C20</f>
        <v>45</v>
      </c>
      <c r="E31" s="2">
        <f t="shared" ca="1" si="12"/>
        <v>149</v>
      </c>
      <c r="F31" s="2">
        <f t="shared" ca="1" si="0"/>
        <v>0</v>
      </c>
      <c r="G31" s="2">
        <f t="shared" ca="1" si="8"/>
        <v>104</v>
      </c>
      <c r="H31" s="2">
        <f t="shared" ca="1" si="1"/>
        <v>500</v>
      </c>
      <c r="I31" s="2">
        <f t="shared" ca="1" si="2"/>
        <v>382</v>
      </c>
      <c r="J31" s="2" t="str">
        <f t="shared" ca="1" si="9"/>
        <v/>
      </c>
      <c r="K31" s="2">
        <f t="shared" ca="1" si="3"/>
        <v>0</v>
      </c>
      <c r="M31" s="2">
        <v>16</v>
      </c>
      <c r="N31" s="2" t="s">
        <v>18</v>
      </c>
      <c r="O31" s="2">
        <f>'Demand Profile'!D20</f>
        <v>139</v>
      </c>
      <c r="P31" s="2">
        <f t="shared" ca="1" si="13"/>
        <v>277</v>
      </c>
      <c r="Q31" s="2">
        <f t="shared" ca="1" si="4"/>
        <v>0</v>
      </c>
      <c r="R31" s="2">
        <f t="shared" ca="1" si="14"/>
        <v>138</v>
      </c>
      <c r="S31" s="2">
        <f t="shared" ca="1" si="5"/>
        <v>500</v>
      </c>
      <c r="T31" s="2">
        <f t="shared" ca="1" si="6"/>
        <v>553</v>
      </c>
      <c r="U31" s="2" t="str">
        <f t="shared" ca="1" si="15"/>
        <v/>
      </c>
      <c r="V31" s="2">
        <f t="shared" ca="1" si="7"/>
        <v>0</v>
      </c>
    </row>
    <row r="32" spans="2:22" x14ac:dyDescent="0.25">
      <c r="B32" s="2">
        <v>17</v>
      </c>
      <c r="C32" s="2" t="s">
        <v>19</v>
      </c>
      <c r="D32" s="2">
        <f>'Demand Profile'!C21</f>
        <v>86</v>
      </c>
      <c r="E32" s="2">
        <f t="shared" ca="1" si="12"/>
        <v>104</v>
      </c>
      <c r="F32" s="2">
        <f t="shared" ca="1" si="0"/>
        <v>0</v>
      </c>
      <c r="G32" s="2">
        <f t="shared" ca="1" si="8"/>
        <v>18</v>
      </c>
      <c r="H32" s="2">
        <f t="shared" ca="1" si="1"/>
        <v>500</v>
      </c>
      <c r="I32" s="2">
        <f t="shared" ca="1" si="2"/>
        <v>312</v>
      </c>
      <c r="J32" s="2" t="str">
        <f t="shared" ca="1" si="9"/>
        <v/>
      </c>
      <c r="K32" s="2">
        <f t="shared" ca="1" si="3"/>
        <v>0</v>
      </c>
      <c r="M32" s="2">
        <v>17</v>
      </c>
      <c r="N32" s="2" t="s">
        <v>19</v>
      </c>
      <c r="O32" s="2">
        <f>'Demand Profile'!D21</f>
        <v>128</v>
      </c>
      <c r="P32" s="2">
        <f t="shared" ca="1" si="13"/>
        <v>138</v>
      </c>
      <c r="Q32" s="2">
        <f t="shared" ca="1" si="4"/>
        <v>0</v>
      </c>
      <c r="R32" s="2">
        <f t="shared" ca="1" si="14"/>
        <v>10</v>
      </c>
      <c r="S32" s="2">
        <f t="shared" ca="1" si="5"/>
        <v>500</v>
      </c>
      <c r="T32" s="2">
        <f t="shared" ca="1" si="6"/>
        <v>512</v>
      </c>
      <c r="U32" s="2" t="str">
        <f t="shared" ca="1" si="15"/>
        <v>Yes</v>
      </c>
      <c r="V32" s="2">
        <f t="shared" ca="1" si="7"/>
        <v>502</v>
      </c>
    </row>
    <row r="33" spans="2:22" x14ac:dyDescent="0.25">
      <c r="B33" s="2">
        <v>18</v>
      </c>
      <c r="C33" s="2" t="s">
        <v>20</v>
      </c>
      <c r="D33" s="2">
        <f>'Demand Profile'!C22</f>
        <v>20</v>
      </c>
      <c r="E33" s="2">
        <f t="shared" ca="1" si="12"/>
        <v>18</v>
      </c>
      <c r="F33" s="2">
        <f t="shared" ca="1" si="0"/>
        <v>500</v>
      </c>
      <c r="G33" s="2">
        <f t="shared" ca="1" si="8"/>
        <v>498</v>
      </c>
      <c r="H33" s="2">
        <f t="shared" ca="1" si="1"/>
        <v>0</v>
      </c>
      <c r="I33" s="2">
        <f t="shared" ca="1" si="2"/>
        <v>329</v>
      </c>
      <c r="J33" s="2" t="str">
        <f t="shared" ca="1" si="9"/>
        <v/>
      </c>
      <c r="K33" s="2">
        <f t="shared" ca="1" si="3"/>
        <v>0</v>
      </c>
      <c r="M33" s="2">
        <v>18</v>
      </c>
      <c r="N33" s="2" t="s">
        <v>20</v>
      </c>
      <c r="O33" s="2">
        <f>'Demand Profile'!D22</f>
        <v>87</v>
      </c>
      <c r="P33" s="2">
        <f t="shared" ca="1" si="13"/>
        <v>10</v>
      </c>
      <c r="Q33" s="2">
        <f t="shared" ca="1" si="4"/>
        <v>500</v>
      </c>
      <c r="R33" s="2">
        <f t="shared" ca="1" si="14"/>
        <v>423</v>
      </c>
      <c r="S33" s="2">
        <f t="shared" ca="1" si="5"/>
        <v>502</v>
      </c>
      <c r="T33" s="2">
        <f t="shared" ca="1" si="6"/>
        <v>465</v>
      </c>
      <c r="U33" s="2" t="str">
        <f t="shared" ca="1" si="15"/>
        <v/>
      </c>
      <c r="V33" s="2">
        <f t="shared" ca="1" si="7"/>
        <v>0</v>
      </c>
    </row>
    <row r="34" spans="2:22" x14ac:dyDescent="0.25">
      <c r="B34" s="2">
        <v>19</v>
      </c>
      <c r="C34" s="2" t="s">
        <v>21</v>
      </c>
      <c r="D34" s="2">
        <f>'Demand Profile'!C23</f>
        <v>1</v>
      </c>
      <c r="E34" s="2">
        <f t="shared" ca="1" si="12"/>
        <v>498</v>
      </c>
      <c r="F34" s="2">
        <f t="shared" ca="1" si="0"/>
        <v>0</v>
      </c>
      <c r="G34" s="2">
        <f t="shared" ca="1" si="8"/>
        <v>497</v>
      </c>
      <c r="H34" s="2">
        <f t="shared" ca="1" si="1"/>
        <v>0</v>
      </c>
      <c r="I34" s="2">
        <f t="shared" ca="1" si="2"/>
        <v>352</v>
      </c>
      <c r="J34" s="2" t="str">
        <f t="shared" ca="1" si="9"/>
        <v/>
      </c>
      <c r="K34" s="2">
        <f t="shared" ca="1" si="3"/>
        <v>0</v>
      </c>
      <c r="M34" s="2">
        <v>19</v>
      </c>
      <c r="N34" s="2" t="s">
        <v>21</v>
      </c>
      <c r="O34" s="2">
        <f>'Demand Profile'!D23</f>
        <v>92</v>
      </c>
      <c r="P34" s="2">
        <f t="shared" ca="1" si="13"/>
        <v>423</v>
      </c>
      <c r="Q34" s="2">
        <f t="shared" ca="1" si="4"/>
        <v>0</v>
      </c>
      <c r="R34" s="2">
        <f t="shared" ca="1" si="14"/>
        <v>331</v>
      </c>
      <c r="S34" s="2">
        <f t="shared" ca="1" si="5"/>
        <v>502</v>
      </c>
      <c r="T34" s="2">
        <f t="shared" ca="1" si="6"/>
        <v>434</v>
      </c>
      <c r="U34" s="2" t="str">
        <f t="shared" ca="1" si="15"/>
        <v/>
      </c>
      <c r="V34" s="2">
        <f t="shared" ca="1" si="7"/>
        <v>0</v>
      </c>
    </row>
    <row r="35" spans="2:22" x14ac:dyDescent="0.25">
      <c r="B35" s="2">
        <v>20</v>
      </c>
      <c r="C35" s="2" t="s">
        <v>22</v>
      </c>
      <c r="D35" s="2">
        <f>'Demand Profile'!C24</f>
        <v>79</v>
      </c>
      <c r="E35" s="2">
        <f t="shared" ca="1" si="12"/>
        <v>497</v>
      </c>
      <c r="F35" s="2">
        <f t="shared" ca="1" si="0"/>
        <v>0</v>
      </c>
      <c r="G35" s="2">
        <f t="shared" ca="1" si="8"/>
        <v>418</v>
      </c>
      <c r="H35" s="2">
        <f t="shared" ca="1" si="1"/>
        <v>0</v>
      </c>
      <c r="I35" s="2">
        <f t="shared" ca="1" si="2"/>
        <v>370</v>
      </c>
      <c r="J35" s="2" t="str">
        <f t="shared" ca="1" si="9"/>
        <v/>
      </c>
      <c r="K35" s="2">
        <f t="shared" ca="1" si="3"/>
        <v>0</v>
      </c>
      <c r="M35" s="2">
        <v>20</v>
      </c>
      <c r="N35" s="2" t="s">
        <v>22</v>
      </c>
      <c r="O35" s="2">
        <f>'Demand Profile'!D24</f>
        <v>135</v>
      </c>
      <c r="P35" s="2">
        <f t="shared" ca="1" si="13"/>
        <v>331</v>
      </c>
      <c r="Q35" s="2">
        <f t="shared" ca="1" si="4"/>
        <v>0</v>
      </c>
      <c r="R35" s="2">
        <f t="shared" ca="1" si="14"/>
        <v>196</v>
      </c>
      <c r="S35" s="2">
        <f t="shared" ca="1" si="5"/>
        <v>502</v>
      </c>
      <c r="T35" s="2">
        <f t="shared" ca="1" si="6"/>
        <v>382</v>
      </c>
      <c r="U35" s="2" t="str">
        <f t="shared" ca="1" si="15"/>
        <v/>
      </c>
      <c r="V35" s="2">
        <f t="shared" ca="1" si="7"/>
        <v>0</v>
      </c>
    </row>
    <row r="36" spans="2:22" x14ac:dyDescent="0.25">
      <c r="B36" s="2">
        <v>21</v>
      </c>
      <c r="C36" s="2" t="s">
        <v>23</v>
      </c>
      <c r="D36" s="2">
        <f>'Demand Profile'!C25</f>
        <v>84</v>
      </c>
      <c r="E36" s="2">
        <f t="shared" ca="1" si="12"/>
        <v>418</v>
      </c>
      <c r="F36" s="2">
        <f t="shared" ca="1" si="0"/>
        <v>0</v>
      </c>
      <c r="G36" s="2">
        <f t="shared" ca="1" si="8"/>
        <v>334</v>
      </c>
      <c r="H36" s="2">
        <f t="shared" ca="1" si="1"/>
        <v>0</v>
      </c>
      <c r="I36" s="2">
        <f t="shared" ca="1" si="2"/>
        <v>351</v>
      </c>
      <c r="J36" s="2" t="str">
        <f t="shared" ca="1" si="9"/>
        <v>Yes</v>
      </c>
      <c r="K36" s="2">
        <f t="shared" ca="1" si="3"/>
        <v>500</v>
      </c>
      <c r="M36" s="2">
        <v>21</v>
      </c>
      <c r="N36" s="2" t="s">
        <v>23</v>
      </c>
      <c r="O36" s="2">
        <f>'Demand Profile'!D25</f>
        <v>50</v>
      </c>
      <c r="P36" s="2">
        <f t="shared" ca="1" si="13"/>
        <v>196</v>
      </c>
      <c r="Q36" s="2">
        <f t="shared" ca="1" si="4"/>
        <v>0</v>
      </c>
      <c r="R36" s="2">
        <f t="shared" ca="1" si="14"/>
        <v>146</v>
      </c>
      <c r="S36" s="2">
        <f t="shared" ca="1" si="5"/>
        <v>502</v>
      </c>
      <c r="T36" s="2">
        <f t="shared" ca="1" si="6"/>
        <v>463</v>
      </c>
      <c r="U36" s="2" t="str">
        <f t="shared" ca="1" si="15"/>
        <v/>
      </c>
      <c r="V36" s="2">
        <f t="shared" ca="1" si="7"/>
        <v>0</v>
      </c>
    </row>
    <row r="37" spans="2:22" x14ac:dyDescent="0.25">
      <c r="B37" s="2">
        <v>22</v>
      </c>
      <c r="C37" s="2" t="s">
        <v>24</v>
      </c>
      <c r="D37" s="2">
        <f>'Demand Profile'!C26</f>
        <v>99</v>
      </c>
      <c r="E37" s="2">
        <f t="shared" ca="1" si="12"/>
        <v>334</v>
      </c>
      <c r="F37" s="2">
        <f t="shared" ca="1" si="0"/>
        <v>0</v>
      </c>
      <c r="G37" s="2">
        <f t="shared" ca="1" si="8"/>
        <v>235</v>
      </c>
      <c r="H37" s="2">
        <f t="shared" ca="1" si="1"/>
        <v>500</v>
      </c>
      <c r="I37" s="2">
        <f t="shared" ca="1" si="2"/>
        <v>269</v>
      </c>
      <c r="J37" s="2" t="str">
        <f t="shared" ca="1" si="9"/>
        <v/>
      </c>
      <c r="K37" s="2">
        <f t="shared" ca="1" si="3"/>
        <v>0</v>
      </c>
      <c r="M37" s="2">
        <v>22</v>
      </c>
      <c r="N37" s="2" t="s">
        <v>24</v>
      </c>
      <c r="O37" s="2">
        <f>'Demand Profile'!D26</f>
        <v>61</v>
      </c>
      <c r="P37" s="2">
        <f t="shared" ca="1" si="13"/>
        <v>146</v>
      </c>
      <c r="Q37" s="2">
        <f t="shared" ca="1" si="4"/>
        <v>0</v>
      </c>
      <c r="R37" s="2">
        <f t="shared" ca="1" si="14"/>
        <v>85</v>
      </c>
      <c r="S37" s="2">
        <f t="shared" ca="1" si="5"/>
        <v>502</v>
      </c>
      <c r="T37" s="2">
        <f t="shared" ca="1" si="6"/>
        <v>483</v>
      </c>
      <c r="U37" s="2" t="str">
        <f t="shared" ca="1" si="15"/>
        <v/>
      </c>
      <c r="V37" s="2">
        <f t="shared" ca="1" si="7"/>
        <v>0</v>
      </c>
    </row>
    <row r="38" spans="2:22" x14ac:dyDescent="0.25">
      <c r="B38" s="2">
        <v>23</v>
      </c>
      <c r="C38" s="2" t="s">
        <v>25</v>
      </c>
      <c r="D38" s="2">
        <f>'Demand Profile'!C27</f>
        <v>13</v>
      </c>
      <c r="E38" s="2">
        <f t="shared" ca="1" si="12"/>
        <v>235</v>
      </c>
      <c r="F38" s="2">
        <f t="shared" ca="1" si="0"/>
        <v>0</v>
      </c>
      <c r="G38" s="2">
        <f t="shared" ca="1" si="8"/>
        <v>222</v>
      </c>
      <c r="H38" s="2">
        <f t="shared" ca="1" si="1"/>
        <v>500</v>
      </c>
      <c r="I38" s="2">
        <f t="shared" ca="1" si="2"/>
        <v>258</v>
      </c>
      <c r="J38" s="2" t="str">
        <f t="shared" ca="1" si="9"/>
        <v/>
      </c>
      <c r="K38" s="2">
        <f t="shared" ca="1" si="3"/>
        <v>0</v>
      </c>
      <c r="M38" s="2">
        <v>23</v>
      </c>
      <c r="N38" s="2" t="s">
        <v>25</v>
      </c>
      <c r="O38" s="2">
        <f>'Demand Profile'!D27</f>
        <v>87</v>
      </c>
      <c r="P38" s="2">
        <f t="shared" ca="1" si="13"/>
        <v>85</v>
      </c>
      <c r="Q38" s="2">
        <f t="shared" ca="1" si="4"/>
        <v>502</v>
      </c>
      <c r="R38" s="2">
        <f t="shared" ca="1" si="14"/>
        <v>500</v>
      </c>
      <c r="S38" s="2">
        <f t="shared" ca="1" si="5"/>
        <v>0</v>
      </c>
      <c r="T38" s="2">
        <f t="shared" ca="1" si="6"/>
        <v>451</v>
      </c>
      <c r="U38" s="2" t="str">
        <f t="shared" ca="1" si="15"/>
        <v/>
      </c>
      <c r="V38" s="2">
        <f t="shared" ca="1" si="7"/>
        <v>0</v>
      </c>
    </row>
    <row r="39" spans="2:22" x14ac:dyDescent="0.25">
      <c r="B39" s="2">
        <v>24</v>
      </c>
      <c r="C39" s="2" t="s">
        <v>26</v>
      </c>
      <c r="D39" s="2">
        <f>'Demand Profile'!C28</f>
        <v>16</v>
      </c>
      <c r="E39" s="2">
        <f t="shared" ca="1" si="12"/>
        <v>222</v>
      </c>
      <c r="F39" s="2">
        <f t="shared" ca="1" si="0"/>
        <v>0</v>
      </c>
      <c r="G39" s="2">
        <f t="shared" ca="1" si="8"/>
        <v>206</v>
      </c>
      <c r="H39" s="2">
        <f t="shared" ca="1" si="1"/>
        <v>500</v>
      </c>
      <c r="I39" s="2">
        <f t="shared" ca="1" si="2"/>
        <v>281</v>
      </c>
      <c r="J39" s="2" t="str">
        <f t="shared" ca="1" si="9"/>
        <v/>
      </c>
      <c r="K39" s="2">
        <f t="shared" ca="1" si="3"/>
        <v>0</v>
      </c>
      <c r="M39" s="2">
        <v>24</v>
      </c>
      <c r="N39" s="2" t="s">
        <v>26</v>
      </c>
      <c r="O39" s="2">
        <f>'Demand Profile'!D28</f>
        <v>40</v>
      </c>
      <c r="P39" s="2">
        <f t="shared" ca="1" si="13"/>
        <v>500</v>
      </c>
      <c r="Q39" s="2">
        <f t="shared" ca="1" si="4"/>
        <v>0</v>
      </c>
      <c r="R39" s="2">
        <f t="shared" ca="1" si="14"/>
        <v>460</v>
      </c>
      <c r="S39" s="2">
        <f t="shared" ca="1" si="5"/>
        <v>0</v>
      </c>
      <c r="T39" s="2">
        <f t="shared" ca="1" si="6"/>
        <v>433</v>
      </c>
      <c r="U39" s="2" t="str">
        <f t="shared" ca="1" si="15"/>
        <v/>
      </c>
      <c r="V39" s="2">
        <f t="shared" ca="1" si="7"/>
        <v>0</v>
      </c>
    </row>
    <row r="40" spans="2:22" x14ac:dyDescent="0.25">
      <c r="B40" s="2">
        <v>25</v>
      </c>
      <c r="C40" s="2" t="s">
        <v>27</v>
      </c>
      <c r="D40" s="2">
        <f>'Demand Profile'!C29</f>
        <v>37</v>
      </c>
      <c r="E40" s="2">
        <f t="shared" ca="1" si="12"/>
        <v>206</v>
      </c>
      <c r="F40" s="2">
        <f t="shared" ca="1" si="0"/>
        <v>0</v>
      </c>
      <c r="G40" s="2">
        <f t="shared" ca="1" si="8"/>
        <v>169</v>
      </c>
      <c r="H40" s="2">
        <f t="shared" ca="1" si="1"/>
        <v>500</v>
      </c>
      <c r="I40" s="2">
        <f t="shared" ca="1" si="2"/>
        <v>323</v>
      </c>
      <c r="J40" s="2" t="str">
        <f t="shared" ca="1" si="9"/>
        <v/>
      </c>
      <c r="K40" s="2">
        <f t="shared" ca="1" si="3"/>
        <v>0</v>
      </c>
      <c r="M40" s="2">
        <v>25</v>
      </c>
      <c r="N40" s="2" t="s">
        <v>27</v>
      </c>
      <c r="O40" s="2">
        <f>'Demand Profile'!D29</f>
        <v>61</v>
      </c>
      <c r="P40" s="2">
        <f t="shared" ca="1" si="13"/>
        <v>460</v>
      </c>
      <c r="Q40" s="2">
        <f t="shared" ca="1" si="4"/>
        <v>0</v>
      </c>
      <c r="R40" s="2">
        <f t="shared" ca="1" si="14"/>
        <v>399</v>
      </c>
      <c r="S40" s="2">
        <f t="shared" ca="1" si="5"/>
        <v>0</v>
      </c>
      <c r="T40" s="2">
        <f t="shared" ca="1" si="6"/>
        <v>461</v>
      </c>
      <c r="U40" s="2" t="str">
        <f t="shared" ca="1" si="15"/>
        <v>Yes</v>
      </c>
      <c r="V40" s="2">
        <f t="shared" ca="1" si="7"/>
        <v>500</v>
      </c>
    </row>
    <row r="41" spans="2:22" x14ac:dyDescent="0.25">
      <c r="B41" s="2">
        <v>26</v>
      </c>
      <c r="C41" s="2" t="s">
        <v>28</v>
      </c>
      <c r="D41" s="2">
        <f>'Demand Profile'!C30</f>
        <v>24</v>
      </c>
      <c r="E41" s="2">
        <f t="shared" ca="1" si="12"/>
        <v>169</v>
      </c>
      <c r="F41" s="2">
        <f t="shared" ca="1" si="0"/>
        <v>0</v>
      </c>
      <c r="G41" s="2">
        <f t="shared" ca="1" si="8"/>
        <v>145</v>
      </c>
      <c r="H41" s="2">
        <f t="shared" ca="1" si="1"/>
        <v>500</v>
      </c>
      <c r="I41" s="2">
        <f t="shared" ca="1" si="2"/>
        <v>369</v>
      </c>
      <c r="J41" s="2" t="str">
        <f t="shared" ca="1" si="9"/>
        <v/>
      </c>
      <c r="K41" s="2">
        <f t="shared" ca="1" si="3"/>
        <v>0</v>
      </c>
      <c r="M41" s="2">
        <v>26</v>
      </c>
      <c r="N41" s="2" t="s">
        <v>28</v>
      </c>
      <c r="O41" s="2">
        <f>'Demand Profile'!D30</f>
        <v>83</v>
      </c>
      <c r="P41" s="2">
        <f t="shared" ca="1" si="13"/>
        <v>399</v>
      </c>
      <c r="Q41" s="2">
        <f t="shared" ca="1" si="4"/>
        <v>0</v>
      </c>
      <c r="R41" s="2">
        <f t="shared" ca="1" si="14"/>
        <v>316</v>
      </c>
      <c r="S41" s="2">
        <f t="shared" ca="1" si="5"/>
        <v>500</v>
      </c>
      <c r="T41" s="2">
        <f t="shared" ca="1" si="6"/>
        <v>400</v>
      </c>
      <c r="U41" s="2" t="str">
        <f t="shared" ca="1" si="15"/>
        <v/>
      </c>
      <c r="V41" s="2">
        <f t="shared" ca="1" si="7"/>
        <v>0</v>
      </c>
    </row>
    <row r="42" spans="2:22" x14ac:dyDescent="0.25">
      <c r="B42" s="2">
        <v>27</v>
      </c>
      <c r="C42" s="2" t="s">
        <v>29</v>
      </c>
      <c r="D42" s="2">
        <f>'Demand Profile'!C31</f>
        <v>97</v>
      </c>
      <c r="E42" s="2">
        <f t="shared" ca="1" si="12"/>
        <v>145</v>
      </c>
      <c r="F42" s="2">
        <f t="shared" ca="1" si="0"/>
        <v>0</v>
      </c>
      <c r="G42" s="2">
        <f t="shared" ca="1" si="8"/>
        <v>48</v>
      </c>
      <c r="H42" s="2">
        <f t="shared" ca="1" si="1"/>
        <v>500</v>
      </c>
      <c r="I42" s="2">
        <f t="shared" ca="1" si="2"/>
        <v>294</v>
      </c>
      <c r="J42" s="2" t="str">
        <f t="shared" ca="1" si="9"/>
        <v/>
      </c>
      <c r="K42" s="2">
        <f t="shared" ca="1" si="3"/>
        <v>0</v>
      </c>
      <c r="M42" s="2">
        <v>27</v>
      </c>
      <c r="N42" s="2" t="s">
        <v>29</v>
      </c>
      <c r="O42" s="2">
        <f>'Demand Profile'!D31</f>
        <v>131</v>
      </c>
      <c r="P42" s="2">
        <f t="shared" ca="1" si="13"/>
        <v>316</v>
      </c>
      <c r="Q42" s="2">
        <f t="shared" ca="1" si="4"/>
        <v>0</v>
      </c>
      <c r="R42" s="2">
        <f t="shared" ca="1" si="14"/>
        <v>185</v>
      </c>
      <c r="S42" s="2">
        <f t="shared" ca="1" si="5"/>
        <v>500</v>
      </c>
      <c r="T42" s="2">
        <f t="shared" ca="1" si="6"/>
        <v>361</v>
      </c>
      <c r="U42" s="2" t="str">
        <f t="shared" ca="1" si="15"/>
        <v/>
      </c>
      <c r="V42" s="2">
        <f t="shared" ca="1" si="7"/>
        <v>0</v>
      </c>
    </row>
    <row r="43" spans="2:22" x14ac:dyDescent="0.25">
      <c r="B43" s="2">
        <v>28</v>
      </c>
      <c r="C43" s="2" t="s">
        <v>30</v>
      </c>
      <c r="D43" s="2">
        <f>'Demand Profile'!C32</f>
        <v>65</v>
      </c>
      <c r="E43" s="2">
        <f t="shared" ca="1" si="12"/>
        <v>48</v>
      </c>
      <c r="F43" s="2">
        <f t="shared" ca="1" si="0"/>
        <v>500</v>
      </c>
      <c r="G43" s="2">
        <f t="shared" ca="1" si="8"/>
        <v>483</v>
      </c>
      <c r="H43" s="2">
        <f t="shared" ca="1" si="1"/>
        <v>0</v>
      </c>
      <c r="I43" s="2">
        <f t="shared" ca="1" si="2"/>
        <v>235</v>
      </c>
      <c r="J43" s="2" t="str">
        <f t="shared" ca="1" si="9"/>
        <v/>
      </c>
      <c r="K43" s="2">
        <f t="shared" ca="1" si="3"/>
        <v>0</v>
      </c>
      <c r="M43" s="2">
        <v>28</v>
      </c>
      <c r="N43" s="2" t="s">
        <v>30</v>
      </c>
      <c r="O43" s="2">
        <f>'Demand Profile'!D32</f>
        <v>81</v>
      </c>
      <c r="P43" s="2">
        <f t="shared" ca="1" si="13"/>
        <v>185</v>
      </c>
      <c r="Q43" s="2">
        <f t="shared" ca="1" si="4"/>
        <v>0</v>
      </c>
      <c r="R43" s="2">
        <f t="shared" ca="1" si="14"/>
        <v>104</v>
      </c>
      <c r="S43" s="2">
        <f t="shared" ca="1" si="5"/>
        <v>500</v>
      </c>
      <c r="T43" s="2">
        <f t="shared" ca="1" si="6"/>
        <v>371</v>
      </c>
      <c r="U43" s="2" t="str">
        <f t="shared" ca="1" si="15"/>
        <v/>
      </c>
      <c r="V43" s="2">
        <f t="shared" ca="1" si="7"/>
        <v>0</v>
      </c>
    </row>
    <row r="44" spans="2:22" x14ac:dyDescent="0.25">
      <c r="B44" s="2">
        <v>29</v>
      </c>
      <c r="C44" s="2" t="s">
        <v>31</v>
      </c>
      <c r="D44" s="2">
        <f>'Demand Profile'!C33</f>
        <v>17</v>
      </c>
      <c r="E44" s="2">
        <f t="shared" ca="1" si="12"/>
        <v>483</v>
      </c>
      <c r="F44" s="2">
        <f t="shared" ca="1" si="0"/>
        <v>0</v>
      </c>
      <c r="G44" s="2">
        <f t="shared" ca="1" si="8"/>
        <v>466</v>
      </c>
      <c r="H44" s="2">
        <f t="shared" ca="1" si="1"/>
        <v>0</v>
      </c>
      <c r="I44" s="2">
        <f t="shared" ca="1" si="2"/>
        <v>290</v>
      </c>
      <c r="J44" s="2" t="str">
        <f t="shared" ca="1" si="9"/>
        <v/>
      </c>
      <c r="K44" s="2">
        <f t="shared" ca="1" si="3"/>
        <v>0</v>
      </c>
      <c r="M44" s="2">
        <v>29</v>
      </c>
      <c r="N44" s="2" t="s">
        <v>31</v>
      </c>
      <c r="O44" s="2">
        <f>'Demand Profile'!D33</f>
        <v>55</v>
      </c>
      <c r="P44" s="2">
        <f t="shared" ca="1" si="13"/>
        <v>104</v>
      </c>
      <c r="Q44" s="2">
        <f t="shared" ca="1" si="4"/>
        <v>0</v>
      </c>
      <c r="R44" s="2">
        <f t="shared" ca="1" si="14"/>
        <v>49</v>
      </c>
      <c r="S44" s="2">
        <f t="shared" ca="1" si="5"/>
        <v>500</v>
      </c>
      <c r="T44" s="2">
        <f t="shared" ca="1" si="6"/>
        <v>430</v>
      </c>
      <c r="U44" s="2" t="str">
        <f t="shared" ca="1" si="15"/>
        <v/>
      </c>
      <c r="V44" s="2">
        <f t="shared" ca="1" si="7"/>
        <v>0</v>
      </c>
    </row>
    <row r="45" spans="2:22" x14ac:dyDescent="0.25">
      <c r="B45" s="2">
        <v>30</v>
      </c>
      <c r="C45" s="2" t="s">
        <v>32</v>
      </c>
      <c r="D45" s="2">
        <f>'Demand Profile'!C34</f>
        <v>2</v>
      </c>
      <c r="E45" s="2">
        <f t="shared" ca="1" si="12"/>
        <v>466</v>
      </c>
      <c r="F45" s="2">
        <f t="shared" ca="1" si="0"/>
        <v>0</v>
      </c>
      <c r="G45" s="2">
        <f t="shared" ca="1" si="8"/>
        <v>464</v>
      </c>
      <c r="H45" s="2">
        <f t="shared" ca="1" si="1"/>
        <v>0</v>
      </c>
      <c r="I45" s="2">
        <f t="shared" ca="1" si="2"/>
        <v>370</v>
      </c>
      <c r="J45" s="2" t="str">
        <f t="shared" ca="1" si="9"/>
        <v/>
      </c>
      <c r="K45" s="2">
        <f t="shared" ca="1" si="3"/>
        <v>0</v>
      </c>
      <c r="M45" s="2">
        <v>30</v>
      </c>
      <c r="N45" s="2" t="s">
        <v>32</v>
      </c>
      <c r="O45" s="2">
        <f>'Demand Profile'!D34</f>
        <v>22</v>
      </c>
      <c r="P45" s="2">
        <f t="shared" ca="1" si="13"/>
        <v>49</v>
      </c>
      <c r="Q45" s="2">
        <f t="shared" ca="1" si="4"/>
        <v>0</v>
      </c>
      <c r="R45" s="2">
        <f t="shared" ca="1" si="14"/>
        <v>27</v>
      </c>
      <c r="S45" s="2">
        <f t="shared" ca="1" si="5"/>
        <v>500</v>
      </c>
      <c r="T45" s="2">
        <f t="shared" ca="1" si="6"/>
        <v>467</v>
      </c>
      <c r="U45" s="2" t="str">
        <f t="shared" ca="1" si="15"/>
        <v/>
      </c>
      <c r="V45" s="2">
        <f t="shared" ca="1" si="7"/>
        <v>0</v>
      </c>
    </row>
    <row r="46" spans="2:22" x14ac:dyDescent="0.25">
      <c r="B46" s="2">
        <v>31</v>
      </c>
      <c r="C46" s="2" t="s">
        <v>33</v>
      </c>
      <c r="D46" s="2">
        <f>'Demand Profile'!C35</f>
        <v>39</v>
      </c>
      <c r="E46" s="2">
        <f t="shared" ca="1" si="12"/>
        <v>464</v>
      </c>
      <c r="F46" s="2">
        <f t="shared" ca="1" si="0"/>
        <v>0</v>
      </c>
      <c r="G46" s="2">
        <f t="shared" ca="1" si="8"/>
        <v>425</v>
      </c>
      <c r="H46" s="2">
        <f t="shared" ca="1" si="1"/>
        <v>0</v>
      </c>
      <c r="I46" s="2">
        <f t="shared" ca="1" si="2"/>
        <v>429</v>
      </c>
      <c r="J46" s="2" t="str">
        <f t="shared" ca="1" si="9"/>
        <v>Yes</v>
      </c>
      <c r="K46" s="2">
        <f t="shared" ca="1" si="3"/>
        <v>500</v>
      </c>
      <c r="M46" s="2">
        <v>31</v>
      </c>
      <c r="N46" s="2" t="s">
        <v>33</v>
      </c>
      <c r="O46" s="2">
        <f>'Demand Profile'!D35</f>
        <v>89</v>
      </c>
      <c r="P46" s="2">
        <f t="shared" ca="1" si="13"/>
        <v>27</v>
      </c>
      <c r="Q46" s="2">
        <f t="shared" ca="1" si="4"/>
        <v>500</v>
      </c>
      <c r="R46" s="2">
        <f t="shared" ca="1" si="14"/>
        <v>438</v>
      </c>
      <c r="S46" s="2">
        <f t="shared" ca="1" si="5"/>
        <v>0</v>
      </c>
      <c r="T46" s="2">
        <f t="shared" ca="1" si="6"/>
        <v>459</v>
      </c>
      <c r="U46" s="2" t="str">
        <f t="shared" ca="1" si="15"/>
        <v>Yes</v>
      </c>
      <c r="V46" s="2">
        <f t="shared" ca="1" si="7"/>
        <v>500</v>
      </c>
    </row>
    <row r="47" spans="2:22" x14ac:dyDescent="0.25">
      <c r="B47" s="2">
        <v>32</v>
      </c>
      <c r="C47" s="2" t="s">
        <v>34</v>
      </c>
      <c r="D47" s="2">
        <f>'Demand Profile'!C36</f>
        <v>79</v>
      </c>
      <c r="E47" s="2">
        <f t="shared" ca="1" si="12"/>
        <v>425</v>
      </c>
      <c r="F47" s="2">
        <f t="shared" ca="1" si="0"/>
        <v>0</v>
      </c>
      <c r="G47" s="2">
        <f t="shared" ca="1" si="8"/>
        <v>346</v>
      </c>
      <c r="H47" s="2">
        <f t="shared" ca="1" si="1"/>
        <v>500</v>
      </c>
      <c r="I47" s="2">
        <f t="shared" ca="1" si="2"/>
        <v>413</v>
      </c>
      <c r="J47" s="2" t="str">
        <f t="shared" ca="1" si="9"/>
        <v/>
      </c>
      <c r="K47" s="2">
        <f t="shared" ca="1" si="3"/>
        <v>0</v>
      </c>
      <c r="M47" s="2">
        <v>32</v>
      </c>
      <c r="N47" s="2" t="s">
        <v>34</v>
      </c>
      <c r="O47" s="2">
        <f>'Demand Profile'!D36</f>
        <v>22</v>
      </c>
      <c r="P47" s="2">
        <f t="shared" ca="1" si="13"/>
        <v>438</v>
      </c>
      <c r="Q47" s="2">
        <f t="shared" ca="1" si="4"/>
        <v>0</v>
      </c>
      <c r="R47" s="2">
        <f t="shared" ca="1" si="14"/>
        <v>416</v>
      </c>
      <c r="S47" s="2">
        <f t="shared" ca="1" si="5"/>
        <v>500</v>
      </c>
      <c r="T47" s="2">
        <f t="shared" ca="1" si="6"/>
        <v>466</v>
      </c>
      <c r="U47" s="2" t="str">
        <f t="shared" ca="1" si="15"/>
        <v/>
      </c>
      <c r="V47" s="2">
        <f t="shared" ca="1" si="7"/>
        <v>0</v>
      </c>
    </row>
    <row r="48" spans="2:22" x14ac:dyDescent="0.25">
      <c r="B48" s="2">
        <v>33</v>
      </c>
      <c r="C48" s="2" t="s">
        <v>35</v>
      </c>
      <c r="D48" s="2">
        <f>'Demand Profile'!C37</f>
        <v>70</v>
      </c>
      <c r="E48" s="2">
        <f t="shared" ca="1" si="12"/>
        <v>346</v>
      </c>
      <c r="F48" s="2">
        <f t="shared" ca="1" si="0"/>
        <v>0</v>
      </c>
      <c r="G48" s="2">
        <f t="shared" ca="1" si="8"/>
        <v>276</v>
      </c>
      <c r="H48" s="2">
        <f t="shared" ca="1" si="1"/>
        <v>500</v>
      </c>
      <c r="I48" s="2">
        <f t="shared" ca="1" si="2"/>
        <v>435</v>
      </c>
      <c r="J48" s="2" t="str">
        <f t="shared" ca="1" si="9"/>
        <v/>
      </c>
      <c r="K48" s="2">
        <f t="shared" ca="1" si="3"/>
        <v>0</v>
      </c>
      <c r="M48" s="2">
        <v>33</v>
      </c>
      <c r="N48" s="2" t="s">
        <v>35</v>
      </c>
      <c r="O48" s="2">
        <f>'Demand Profile'!D37</f>
        <v>92</v>
      </c>
      <c r="P48" s="2">
        <f t="shared" ca="1" si="13"/>
        <v>416</v>
      </c>
      <c r="Q48" s="2">
        <f t="shared" ca="1" si="4"/>
        <v>0</v>
      </c>
      <c r="R48" s="2">
        <f t="shared" ca="1" si="14"/>
        <v>324</v>
      </c>
      <c r="S48" s="2">
        <f t="shared" ca="1" si="5"/>
        <v>500</v>
      </c>
      <c r="T48" s="2">
        <f t="shared" ca="1" si="6"/>
        <v>418</v>
      </c>
      <c r="U48" s="2" t="str">
        <f t="shared" ca="1" si="15"/>
        <v/>
      </c>
      <c r="V48" s="2">
        <f t="shared" ca="1" si="7"/>
        <v>0</v>
      </c>
    </row>
    <row r="49" spans="2:22" x14ac:dyDescent="0.25">
      <c r="B49" s="2">
        <v>34</v>
      </c>
      <c r="C49" s="2" t="s">
        <v>36</v>
      </c>
      <c r="D49" s="2">
        <f>'Demand Profile'!C38</f>
        <v>22</v>
      </c>
      <c r="E49" s="2">
        <f t="shared" ca="1" si="12"/>
        <v>276</v>
      </c>
      <c r="F49" s="2">
        <f t="shared" ca="1" si="0"/>
        <v>0</v>
      </c>
      <c r="G49" s="2">
        <f t="shared" ca="1" si="8"/>
        <v>254</v>
      </c>
      <c r="H49" s="2">
        <f t="shared" ca="1" si="1"/>
        <v>500</v>
      </c>
      <c r="I49" s="2">
        <f t="shared" ca="1" si="2"/>
        <v>426</v>
      </c>
      <c r="J49" s="2" t="str">
        <f t="shared" ca="1" si="9"/>
        <v/>
      </c>
      <c r="K49" s="2">
        <f t="shared" ca="1" si="3"/>
        <v>0</v>
      </c>
      <c r="M49" s="2">
        <v>34</v>
      </c>
      <c r="N49" s="2" t="s">
        <v>36</v>
      </c>
      <c r="O49" s="2">
        <f>'Demand Profile'!D38</f>
        <v>91</v>
      </c>
      <c r="P49" s="2">
        <f t="shared" ca="1" si="13"/>
        <v>324</v>
      </c>
      <c r="Q49" s="2">
        <f t="shared" ca="1" si="4"/>
        <v>0</v>
      </c>
      <c r="R49" s="2">
        <f t="shared" ca="1" si="14"/>
        <v>233</v>
      </c>
      <c r="S49" s="2">
        <f t="shared" ca="1" si="5"/>
        <v>500</v>
      </c>
      <c r="T49" s="2">
        <f t="shared" ca="1" si="6"/>
        <v>427</v>
      </c>
      <c r="U49" s="2" t="str">
        <f t="shared" ca="1" si="15"/>
        <v/>
      </c>
      <c r="V49" s="2">
        <f t="shared" ca="1" si="7"/>
        <v>0</v>
      </c>
    </row>
    <row r="50" spans="2:22" x14ac:dyDescent="0.25">
      <c r="B50" s="2">
        <v>35</v>
      </c>
      <c r="C50" s="2" t="s">
        <v>37</v>
      </c>
      <c r="D50" s="2">
        <f>'Demand Profile'!C39</f>
        <v>6</v>
      </c>
      <c r="E50" s="2">
        <f t="shared" ca="1" si="12"/>
        <v>254</v>
      </c>
      <c r="F50" s="2">
        <f t="shared" ca="1" si="0"/>
        <v>0</v>
      </c>
      <c r="G50" s="2">
        <f t="shared" ca="1" si="8"/>
        <v>248</v>
      </c>
      <c r="H50" s="2">
        <f t="shared" ca="1" si="1"/>
        <v>500</v>
      </c>
      <c r="I50" s="2">
        <f t="shared" ca="1" si="2"/>
        <v>439</v>
      </c>
      <c r="J50" s="2" t="str">
        <f t="shared" ca="1" si="9"/>
        <v/>
      </c>
      <c r="K50" s="2">
        <f t="shared" ca="1" si="3"/>
        <v>0</v>
      </c>
      <c r="M50" s="2">
        <v>35</v>
      </c>
      <c r="N50" s="2" t="s">
        <v>37</v>
      </c>
      <c r="O50" s="2">
        <f>'Demand Profile'!D39</f>
        <v>114</v>
      </c>
      <c r="P50" s="2">
        <f t="shared" ca="1" si="13"/>
        <v>233</v>
      </c>
      <c r="Q50" s="2">
        <f t="shared" ca="1" si="4"/>
        <v>0</v>
      </c>
      <c r="R50" s="2">
        <f t="shared" ca="1" si="14"/>
        <v>119</v>
      </c>
      <c r="S50" s="2">
        <f t="shared" ca="1" si="5"/>
        <v>500</v>
      </c>
      <c r="T50" s="2">
        <f t="shared" ca="1" si="6"/>
        <v>372</v>
      </c>
      <c r="U50" s="2" t="str">
        <f t="shared" ca="1" si="15"/>
        <v/>
      </c>
      <c r="V50" s="2">
        <f t="shared" ca="1" si="7"/>
        <v>0</v>
      </c>
    </row>
    <row r="51" spans="2:22" x14ac:dyDescent="0.25">
      <c r="B51" s="2">
        <v>36</v>
      </c>
      <c r="C51" s="2" t="s">
        <v>38</v>
      </c>
      <c r="D51" s="2">
        <f>'Demand Profile'!C40</f>
        <v>72</v>
      </c>
      <c r="E51" s="2">
        <f t="shared" ca="1" si="12"/>
        <v>248</v>
      </c>
      <c r="F51" s="2">
        <f t="shared" ca="1" si="0"/>
        <v>0</v>
      </c>
      <c r="G51" s="2">
        <f t="shared" ca="1" si="8"/>
        <v>176</v>
      </c>
      <c r="H51" s="2">
        <f t="shared" ca="1" si="1"/>
        <v>500</v>
      </c>
      <c r="I51" s="2">
        <f t="shared" ca="1" si="2"/>
        <v>374</v>
      </c>
      <c r="J51" s="2" t="str">
        <f t="shared" ca="1" si="9"/>
        <v/>
      </c>
      <c r="K51" s="2">
        <f t="shared" ca="1" si="3"/>
        <v>0</v>
      </c>
      <c r="M51" s="2">
        <v>36</v>
      </c>
      <c r="N51" s="2" t="s">
        <v>38</v>
      </c>
      <c r="O51" s="2">
        <f>'Demand Profile'!D40</f>
        <v>59</v>
      </c>
      <c r="P51" s="2">
        <f t="shared" ca="1" si="13"/>
        <v>119</v>
      </c>
      <c r="Q51" s="2">
        <f t="shared" ca="1" si="4"/>
        <v>0</v>
      </c>
      <c r="R51" s="2">
        <f t="shared" ca="1" si="14"/>
        <v>60</v>
      </c>
      <c r="S51" s="2">
        <f t="shared" ca="1" si="5"/>
        <v>500</v>
      </c>
      <c r="T51" s="2">
        <f t="shared" ca="1" si="6"/>
        <v>441</v>
      </c>
      <c r="U51" s="2" t="str">
        <f t="shared" ca="1" si="15"/>
        <v/>
      </c>
      <c r="V51" s="2">
        <f t="shared" ca="1" si="7"/>
        <v>0</v>
      </c>
    </row>
    <row r="52" spans="2:22" x14ac:dyDescent="0.25">
      <c r="B52" s="2">
        <v>37</v>
      </c>
      <c r="C52" s="2" t="s">
        <v>39</v>
      </c>
      <c r="D52" s="2">
        <f>'Demand Profile'!C41</f>
        <v>82</v>
      </c>
      <c r="E52" s="2">
        <f t="shared" ca="1" si="12"/>
        <v>176</v>
      </c>
      <c r="F52" s="2">
        <f t="shared" ca="1" si="0"/>
        <v>0</v>
      </c>
      <c r="G52" s="2">
        <f t="shared" ca="1" si="8"/>
        <v>94</v>
      </c>
      <c r="H52" s="2">
        <f t="shared" ca="1" si="1"/>
        <v>500</v>
      </c>
      <c r="I52" s="2">
        <f t="shared" ca="1" si="2"/>
        <v>319</v>
      </c>
      <c r="J52" s="2" t="str">
        <f t="shared" ca="1" si="9"/>
        <v/>
      </c>
      <c r="K52" s="2">
        <f t="shared" ca="1" si="3"/>
        <v>0</v>
      </c>
      <c r="M52" s="2">
        <v>37</v>
      </c>
      <c r="N52" s="2" t="s">
        <v>39</v>
      </c>
      <c r="O52" s="2">
        <f>'Demand Profile'!D41</f>
        <v>81</v>
      </c>
      <c r="P52" s="2">
        <f t="shared" ca="1" si="13"/>
        <v>60</v>
      </c>
      <c r="Q52" s="2">
        <f t="shared" ca="1" si="4"/>
        <v>500</v>
      </c>
      <c r="R52" s="2">
        <f t="shared" ca="1" si="14"/>
        <v>479</v>
      </c>
      <c r="S52" s="2">
        <f t="shared" ca="1" si="5"/>
        <v>0</v>
      </c>
      <c r="T52" s="2">
        <f t="shared" ca="1" si="6"/>
        <v>476</v>
      </c>
      <c r="U52" s="2" t="str">
        <f t="shared" ca="1" si="15"/>
        <v/>
      </c>
      <c r="V52" s="2">
        <f t="shared" ca="1" si="7"/>
        <v>0</v>
      </c>
    </row>
    <row r="53" spans="2:22" x14ac:dyDescent="0.25">
      <c r="B53" s="2">
        <v>38</v>
      </c>
      <c r="C53" s="2" t="s">
        <v>40</v>
      </c>
      <c r="D53" s="2">
        <f>'Demand Profile'!C42</f>
        <v>98</v>
      </c>
      <c r="E53" s="2">
        <f t="shared" ca="1" si="12"/>
        <v>94</v>
      </c>
      <c r="F53" s="2">
        <f t="shared" ca="1" si="0"/>
        <v>500</v>
      </c>
      <c r="G53" s="2">
        <f t="shared" ca="1" si="8"/>
        <v>496</v>
      </c>
      <c r="H53" s="2">
        <f t="shared" ca="1" si="1"/>
        <v>0</v>
      </c>
      <c r="I53" s="2">
        <f t="shared" ca="1" si="2"/>
        <v>274</v>
      </c>
      <c r="J53" s="2" t="str">
        <f t="shared" ca="1" si="9"/>
        <v/>
      </c>
      <c r="K53" s="2">
        <f t="shared" ca="1" si="3"/>
        <v>0</v>
      </c>
      <c r="M53" s="2">
        <v>38</v>
      </c>
      <c r="N53" s="2" t="s">
        <v>40</v>
      </c>
      <c r="O53" s="2">
        <f>'Demand Profile'!D42</f>
        <v>29</v>
      </c>
      <c r="P53" s="2">
        <f t="shared" ca="1" si="13"/>
        <v>479</v>
      </c>
      <c r="Q53" s="2">
        <f t="shared" ca="1" si="4"/>
        <v>0</v>
      </c>
      <c r="R53" s="2">
        <f t="shared" ca="1" si="14"/>
        <v>450</v>
      </c>
      <c r="S53" s="2">
        <f t="shared" ca="1" si="5"/>
        <v>0</v>
      </c>
      <c r="T53" s="2">
        <f t="shared" ca="1" si="6"/>
        <v>507</v>
      </c>
      <c r="U53" s="2" t="str">
        <f t="shared" ca="1" si="15"/>
        <v>Yes</v>
      </c>
      <c r="V53" s="2">
        <f t="shared" ca="1" si="7"/>
        <v>500</v>
      </c>
    </row>
    <row r="54" spans="2:22" x14ac:dyDescent="0.25">
      <c r="B54" s="2">
        <v>39</v>
      </c>
      <c r="C54" s="2" t="s">
        <v>41</v>
      </c>
      <c r="D54" s="2">
        <f>'Demand Profile'!C43</f>
        <v>63</v>
      </c>
      <c r="E54" s="2">
        <f t="shared" ca="1" si="12"/>
        <v>496</v>
      </c>
      <c r="F54" s="2">
        <f t="shared" ca="1" si="0"/>
        <v>0</v>
      </c>
      <c r="G54" s="2">
        <f t="shared" ca="1" si="8"/>
        <v>433</v>
      </c>
      <c r="H54" s="2">
        <f t="shared" ca="1" si="1"/>
        <v>0</v>
      </c>
      <c r="I54" s="2">
        <f t="shared" ca="1" si="2"/>
        <v>218</v>
      </c>
      <c r="J54" s="2" t="str">
        <f t="shared" ca="1" si="9"/>
        <v/>
      </c>
      <c r="K54" s="2">
        <f t="shared" ca="1" si="3"/>
        <v>0</v>
      </c>
      <c r="M54" s="2">
        <v>39</v>
      </c>
      <c r="N54" s="2" t="s">
        <v>41</v>
      </c>
      <c r="O54" s="2">
        <f>'Demand Profile'!D43</f>
        <v>44</v>
      </c>
      <c r="P54" s="2">
        <f t="shared" ca="1" si="13"/>
        <v>450</v>
      </c>
      <c r="Q54" s="2">
        <f t="shared" ca="1" si="4"/>
        <v>0</v>
      </c>
      <c r="R54" s="2">
        <f t="shared" ca="1" si="14"/>
        <v>406</v>
      </c>
      <c r="S54" s="2">
        <f t="shared" ca="1" si="5"/>
        <v>500</v>
      </c>
      <c r="T54" s="2">
        <f t="shared" ca="1" si="6"/>
        <v>479</v>
      </c>
      <c r="U54" s="2" t="str">
        <f t="shared" ca="1" si="15"/>
        <v/>
      </c>
      <c r="V54" s="2">
        <f t="shared" ca="1" si="7"/>
        <v>0</v>
      </c>
    </row>
    <row r="55" spans="2:22" x14ac:dyDescent="0.25">
      <c r="B55" s="2">
        <v>40</v>
      </c>
      <c r="C55" s="2" t="s">
        <v>42</v>
      </c>
      <c r="D55" s="2">
        <f>'Demand Profile'!C44</f>
        <v>92</v>
      </c>
      <c r="E55" s="2">
        <f t="shared" ca="1" si="12"/>
        <v>433</v>
      </c>
      <c r="F55" s="2">
        <f t="shared" ca="1" si="0"/>
        <v>0</v>
      </c>
      <c r="G55" s="2">
        <f t="shared" ca="1" si="8"/>
        <v>341</v>
      </c>
      <c r="H55" s="2">
        <f t="shared" ca="1" si="1"/>
        <v>0</v>
      </c>
      <c r="I55" s="2">
        <f t="shared" ca="1" si="2"/>
        <v>144</v>
      </c>
      <c r="J55" s="2" t="str">
        <f t="shared" ca="1" si="9"/>
        <v/>
      </c>
      <c r="K55" s="2">
        <f t="shared" ca="1" si="3"/>
        <v>0</v>
      </c>
      <c r="M55" s="2">
        <v>40</v>
      </c>
      <c r="N55" s="2" t="s">
        <v>42</v>
      </c>
      <c r="O55" s="2">
        <f>'Demand Profile'!D44</f>
        <v>100</v>
      </c>
      <c r="P55" s="2">
        <f t="shared" ca="1" si="13"/>
        <v>406</v>
      </c>
      <c r="Q55" s="2">
        <f t="shared" ca="1" si="4"/>
        <v>0</v>
      </c>
      <c r="R55" s="2">
        <f t="shared" ca="1" si="14"/>
        <v>306</v>
      </c>
      <c r="S55" s="2">
        <f t="shared" ca="1" si="5"/>
        <v>500</v>
      </c>
      <c r="T55" s="2">
        <f t="shared" ca="1" si="6"/>
        <v>444</v>
      </c>
      <c r="U55" s="2" t="str">
        <f t="shared" ca="1" si="15"/>
        <v/>
      </c>
      <c r="V55" s="2">
        <f t="shared" ca="1" si="7"/>
        <v>0</v>
      </c>
    </row>
    <row r="56" spans="2:22" x14ac:dyDescent="0.25">
      <c r="B56" s="2">
        <v>41</v>
      </c>
      <c r="C56" s="2" t="s">
        <v>43</v>
      </c>
      <c r="D56" s="2">
        <f>'Demand Profile'!C45</f>
        <v>13</v>
      </c>
      <c r="E56" s="2">
        <f t="shared" ca="1" si="12"/>
        <v>341</v>
      </c>
      <c r="F56" s="2">
        <f t="shared" ca="1" si="0"/>
        <v>0</v>
      </c>
      <c r="G56" s="2">
        <f t="shared" ca="1" si="8"/>
        <v>328</v>
      </c>
      <c r="H56" s="2">
        <f t="shared" ca="1" si="1"/>
        <v>0</v>
      </c>
      <c r="I56" s="2">
        <f t="shared" ca="1" si="2"/>
        <v>134</v>
      </c>
      <c r="J56" s="2" t="str">
        <f t="shared" ca="1" si="9"/>
        <v/>
      </c>
      <c r="K56" s="2">
        <f t="shared" ca="1" si="3"/>
        <v>0</v>
      </c>
      <c r="M56" s="2">
        <v>41</v>
      </c>
      <c r="N56" s="2" t="s">
        <v>43</v>
      </c>
      <c r="O56" s="2">
        <f>'Demand Profile'!D45</f>
        <v>59</v>
      </c>
      <c r="P56" s="2">
        <f t="shared" ca="1" si="13"/>
        <v>306</v>
      </c>
      <c r="Q56" s="2">
        <f t="shared" ca="1" si="4"/>
        <v>0</v>
      </c>
      <c r="R56" s="2">
        <f t="shared" ca="1" si="14"/>
        <v>247</v>
      </c>
      <c r="S56" s="2">
        <f t="shared" ca="1" si="5"/>
        <v>500</v>
      </c>
      <c r="T56" s="2">
        <f t="shared" ca="1" si="6"/>
        <v>470</v>
      </c>
      <c r="U56" s="2" t="str">
        <f t="shared" ca="1" si="15"/>
        <v/>
      </c>
      <c r="V56" s="2">
        <f t="shared" ca="1" si="7"/>
        <v>0</v>
      </c>
    </row>
    <row r="57" spans="2:22" x14ac:dyDescent="0.25">
      <c r="B57" s="2">
        <v>42</v>
      </c>
      <c r="C57" s="2" t="s">
        <v>44</v>
      </c>
      <c r="D57" s="2">
        <f>'Demand Profile'!C46</f>
        <v>19</v>
      </c>
      <c r="E57" s="2">
        <f t="shared" ca="1" si="12"/>
        <v>328</v>
      </c>
      <c r="F57" s="2">
        <f t="shared" ca="1" si="0"/>
        <v>0</v>
      </c>
      <c r="G57" s="2">
        <f t="shared" ca="1" si="8"/>
        <v>309</v>
      </c>
      <c r="H57" s="2">
        <f t="shared" ca="1" si="1"/>
        <v>0</v>
      </c>
      <c r="I57" s="2">
        <f t="shared" ca="1" si="2"/>
        <v>163</v>
      </c>
      <c r="J57" s="2" t="str">
        <f t="shared" ca="1" si="9"/>
        <v/>
      </c>
      <c r="K57" s="2">
        <f t="shared" ca="1" si="3"/>
        <v>0</v>
      </c>
      <c r="M57" s="2">
        <v>42</v>
      </c>
      <c r="N57" s="2" t="s">
        <v>44</v>
      </c>
      <c r="O57" s="2">
        <f>'Demand Profile'!D46</f>
        <v>128</v>
      </c>
      <c r="P57" s="2">
        <f t="shared" ca="1" si="13"/>
        <v>247</v>
      </c>
      <c r="Q57" s="2">
        <f t="shared" ca="1" si="4"/>
        <v>0</v>
      </c>
      <c r="R57" s="2">
        <f t="shared" ca="1" si="14"/>
        <v>119</v>
      </c>
      <c r="S57" s="2">
        <f t="shared" ca="1" si="5"/>
        <v>500</v>
      </c>
      <c r="T57" s="2">
        <f t="shared" ca="1" si="6"/>
        <v>433</v>
      </c>
      <c r="U57" s="2" t="str">
        <f t="shared" ca="1" si="15"/>
        <v/>
      </c>
      <c r="V57" s="2">
        <f t="shared" ca="1" si="7"/>
        <v>0</v>
      </c>
    </row>
    <row r="58" spans="2:22" x14ac:dyDescent="0.25">
      <c r="B58" s="2">
        <v>43</v>
      </c>
      <c r="C58" s="2" t="s">
        <v>45</v>
      </c>
      <c r="D58" s="2">
        <f>'Demand Profile'!C47</f>
        <v>7</v>
      </c>
      <c r="E58" s="2">
        <f t="shared" ca="1" si="12"/>
        <v>309</v>
      </c>
      <c r="F58" s="2">
        <f t="shared" ca="1" si="0"/>
        <v>0</v>
      </c>
      <c r="G58" s="2">
        <f t="shared" ca="1" si="8"/>
        <v>302</v>
      </c>
      <c r="H58" s="2">
        <f t="shared" ca="1" si="1"/>
        <v>0</v>
      </c>
      <c r="I58" s="2">
        <f t="shared" ca="1" si="2"/>
        <v>170</v>
      </c>
      <c r="J58" s="2" t="str">
        <f t="shared" ca="1" si="9"/>
        <v/>
      </c>
      <c r="K58" s="2">
        <f t="shared" ca="1" si="3"/>
        <v>0</v>
      </c>
      <c r="M58" s="2">
        <v>43</v>
      </c>
      <c r="N58" s="2" t="s">
        <v>45</v>
      </c>
      <c r="O58" s="2">
        <f>'Demand Profile'!D47</f>
        <v>116</v>
      </c>
      <c r="P58" s="2">
        <f t="shared" ca="1" si="13"/>
        <v>119</v>
      </c>
      <c r="Q58" s="2">
        <f t="shared" ca="1" si="4"/>
        <v>0</v>
      </c>
      <c r="R58" s="2">
        <f t="shared" ca="1" si="14"/>
        <v>3</v>
      </c>
      <c r="S58" s="2">
        <f t="shared" ca="1" si="5"/>
        <v>500</v>
      </c>
      <c r="T58" s="2">
        <f t="shared" ca="1" si="6"/>
        <v>349</v>
      </c>
      <c r="U58" s="2" t="str">
        <f t="shared" ca="1" si="15"/>
        <v/>
      </c>
      <c r="V58" s="2">
        <f t="shared" ca="1" si="7"/>
        <v>0</v>
      </c>
    </row>
    <row r="59" spans="2:22" x14ac:dyDescent="0.25">
      <c r="B59" s="2">
        <v>44</v>
      </c>
      <c r="C59" s="2" t="s">
        <v>46</v>
      </c>
      <c r="D59" s="2">
        <f>'Demand Profile'!C48</f>
        <v>27</v>
      </c>
      <c r="E59" s="2">
        <f t="shared" ca="1" si="12"/>
        <v>302</v>
      </c>
      <c r="F59" s="2">
        <f t="shared" ca="1" si="0"/>
        <v>0</v>
      </c>
      <c r="G59" s="2">
        <f t="shared" ca="1" si="8"/>
        <v>275</v>
      </c>
      <c r="H59" s="2">
        <f t="shared" ca="1" si="1"/>
        <v>0</v>
      </c>
      <c r="I59" s="2">
        <f t="shared" ca="1" si="2"/>
        <v>239</v>
      </c>
      <c r="J59" s="2" t="str">
        <f t="shared" ca="1" si="9"/>
        <v/>
      </c>
      <c r="K59" s="2">
        <f t="shared" ca="1" si="3"/>
        <v>0</v>
      </c>
      <c r="M59" s="2">
        <v>44</v>
      </c>
      <c r="N59" s="2" t="s">
        <v>46</v>
      </c>
      <c r="O59" s="2">
        <f>'Demand Profile'!D48</f>
        <v>60</v>
      </c>
      <c r="P59" s="2">
        <f t="shared" ca="1" si="13"/>
        <v>3</v>
      </c>
      <c r="Q59" s="2">
        <f t="shared" ca="1" si="4"/>
        <v>500</v>
      </c>
      <c r="R59" s="2">
        <f t="shared" ca="1" si="14"/>
        <v>443</v>
      </c>
      <c r="S59" s="2">
        <f t="shared" ca="1" si="5"/>
        <v>0</v>
      </c>
      <c r="T59" s="2">
        <f t="shared" ca="1" si="6"/>
        <v>355</v>
      </c>
      <c r="U59" s="2" t="str">
        <f t="shared" ca="1" si="15"/>
        <v/>
      </c>
      <c r="V59" s="2">
        <f t="shared" ca="1" si="7"/>
        <v>0</v>
      </c>
    </row>
    <row r="60" spans="2:22" x14ac:dyDescent="0.25">
      <c r="B60" s="2">
        <v>45</v>
      </c>
      <c r="C60" s="2" t="s">
        <v>47</v>
      </c>
      <c r="D60" s="2">
        <f>'Demand Profile'!C49</f>
        <v>53</v>
      </c>
      <c r="E60" s="2">
        <f t="shared" ca="1" si="12"/>
        <v>275</v>
      </c>
      <c r="F60" s="2">
        <f t="shared" ca="1" si="0"/>
        <v>0</v>
      </c>
      <c r="G60" s="2">
        <f t="shared" ca="1" si="8"/>
        <v>222</v>
      </c>
      <c r="H60" s="2">
        <f t="shared" ca="1" si="1"/>
        <v>0</v>
      </c>
      <c r="I60" s="2">
        <f t="shared" ca="1" si="2"/>
        <v>266</v>
      </c>
      <c r="J60" s="2" t="str">
        <f t="shared" ca="1" si="9"/>
        <v>Yes</v>
      </c>
      <c r="K60" s="2">
        <f t="shared" ca="1" si="3"/>
        <v>500</v>
      </c>
      <c r="M60" s="2">
        <v>45</v>
      </c>
      <c r="N60" s="2" t="s">
        <v>47</v>
      </c>
      <c r="O60" s="2">
        <f>'Demand Profile'!D49</f>
        <v>16</v>
      </c>
      <c r="P60" s="2">
        <f t="shared" ca="1" si="13"/>
        <v>443</v>
      </c>
      <c r="Q60" s="2">
        <f t="shared" ca="1" si="4"/>
        <v>0</v>
      </c>
      <c r="R60" s="2">
        <f t="shared" ca="1" si="14"/>
        <v>427</v>
      </c>
      <c r="S60" s="2">
        <f t="shared" ca="1" si="5"/>
        <v>0</v>
      </c>
      <c r="T60" s="2">
        <f t="shared" ca="1" si="6"/>
        <v>414</v>
      </c>
      <c r="U60" s="2" t="str">
        <f t="shared" ca="1" si="15"/>
        <v/>
      </c>
      <c r="V60" s="2">
        <f t="shared" ca="1" si="7"/>
        <v>0</v>
      </c>
    </row>
    <row r="61" spans="2:22" x14ac:dyDescent="0.25">
      <c r="B61" s="2">
        <v>46</v>
      </c>
      <c r="C61" s="2" t="s">
        <v>48</v>
      </c>
      <c r="D61" s="2">
        <f>'Demand Profile'!C50</f>
        <v>7</v>
      </c>
      <c r="E61" s="2">
        <f t="shared" ca="1" si="12"/>
        <v>222</v>
      </c>
      <c r="F61" s="2">
        <f t="shared" ca="1" si="0"/>
        <v>0</v>
      </c>
      <c r="G61" s="2">
        <f t="shared" ca="1" si="8"/>
        <v>215</v>
      </c>
      <c r="H61" s="2">
        <f t="shared" ca="1" si="1"/>
        <v>500</v>
      </c>
      <c r="I61" s="2">
        <f t="shared" ca="1" si="2"/>
        <v>354</v>
      </c>
      <c r="J61" s="2" t="str">
        <f t="shared" ca="1" si="9"/>
        <v/>
      </c>
      <c r="K61" s="2">
        <f t="shared" ca="1" si="3"/>
        <v>0</v>
      </c>
      <c r="M61" s="2">
        <v>46</v>
      </c>
      <c r="N61" s="2" t="s">
        <v>48</v>
      </c>
      <c r="O61" s="2">
        <f>'Demand Profile'!D50</f>
        <v>65</v>
      </c>
      <c r="P61" s="2">
        <f t="shared" ca="1" si="13"/>
        <v>427</v>
      </c>
      <c r="Q61" s="2">
        <f t="shared" ca="1" si="4"/>
        <v>0</v>
      </c>
      <c r="R61" s="2">
        <f t="shared" ca="1" si="14"/>
        <v>362</v>
      </c>
      <c r="S61" s="2">
        <f t="shared" ca="1" si="5"/>
        <v>0</v>
      </c>
      <c r="T61" s="2">
        <f t="shared" ca="1" si="6"/>
        <v>433</v>
      </c>
      <c r="U61" s="2" t="str">
        <f t="shared" ca="1" si="15"/>
        <v>Yes</v>
      </c>
      <c r="V61" s="2">
        <f t="shared" ca="1" si="7"/>
        <v>500</v>
      </c>
    </row>
    <row r="62" spans="2:22" x14ac:dyDescent="0.25">
      <c r="B62" s="2">
        <v>47</v>
      </c>
      <c r="C62" s="2" t="s">
        <v>49</v>
      </c>
      <c r="D62" s="2">
        <f>'Demand Profile'!C51</f>
        <v>18</v>
      </c>
      <c r="E62" s="2">
        <f t="shared" ca="1" si="12"/>
        <v>215</v>
      </c>
      <c r="F62" s="2">
        <f t="shared" ca="1" si="0"/>
        <v>0</v>
      </c>
      <c r="G62" s="2">
        <f t="shared" ca="1" si="8"/>
        <v>197</v>
      </c>
      <c r="H62" s="2">
        <f t="shared" ca="1" si="1"/>
        <v>500</v>
      </c>
      <c r="I62" s="2">
        <f t="shared" ca="1" si="2"/>
        <v>362</v>
      </c>
      <c r="J62" s="2" t="str">
        <f t="shared" ca="1" si="9"/>
        <v/>
      </c>
      <c r="K62" s="2">
        <f t="shared" ca="1" si="3"/>
        <v>0</v>
      </c>
      <c r="M62" s="2">
        <v>47</v>
      </c>
      <c r="N62" s="2" t="s">
        <v>49</v>
      </c>
      <c r="O62" s="2">
        <f>'Demand Profile'!D51</f>
        <v>85</v>
      </c>
      <c r="P62" s="2">
        <f t="shared" ca="1" si="13"/>
        <v>362</v>
      </c>
      <c r="Q62" s="2">
        <f t="shared" ca="1" si="4"/>
        <v>0</v>
      </c>
      <c r="R62" s="2">
        <f t="shared" ca="1" si="14"/>
        <v>277</v>
      </c>
      <c r="S62" s="2">
        <f t="shared" ca="1" si="5"/>
        <v>500</v>
      </c>
      <c r="T62" s="2">
        <f t="shared" ca="1" si="6"/>
        <v>480</v>
      </c>
      <c r="U62" s="2" t="str">
        <f t="shared" ca="1" si="15"/>
        <v/>
      </c>
      <c r="V62" s="2">
        <f t="shared" ca="1" si="7"/>
        <v>0</v>
      </c>
    </row>
    <row r="63" spans="2:22" x14ac:dyDescent="0.25">
      <c r="B63" s="2">
        <v>48</v>
      </c>
      <c r="C63" s="2" t="s">
        <v>50</v>
      </c>
      <c r="D63" s="2">
        <f>'Demand Profile'!C52</f>
        <v>3</v>
      </c>
      <c r="E63" s="2">
        <f t="shared" ca="1" si="12"/>
        <v>197</v>
      </c>
      <c r="F63" s="2">
        <f t="shared" ca="1" si="0"/>
        <v>0</v>
      </c>
      <c r="G63" s="2">
        <f t="shared" ca="1" si="8"/>
        <v>194</v>
      </c>
      <c r="H63" s="2">
        <f t="shared" ca="1" si="1"/>
        <v>500</v>
      </c>
      <c r="I63" s="2">
        <f t="shared" ca="1" si="2"/>
        <v>368</v>
      </c>
      <c r="J63" s="2" t="str">
        <f t="shared" ca="1" si="9"/>
        <v/>
      </c>
      <c r="K63" s="2">
        <f t="shared" ca="1" si="3"/>
        <v>0</v>
      </c>
      <c r="M63" s="2">
        <v>48</v>
      </c>
      <c r="N63" s="2" t="s">
        <v>50</v>
      </c>
      <c r="O63" s="2">
        <f>'Demand Profile'!D52</f>
        <v>91</v>
      </c>
      <c r="P63" s="2">
        <f t="shared" ca="1" si="13"/>
        <v>277</v>
      </c>
      <c r="Q63" s="2">
        <f t="shared" ca="1" si="4"/>
        <v>0</v>
      </c>
      <c r="R63" s="2">
        <f t="shared" ca="1" si="14"/>
        <v>186</v>
      </c>
      <c r="S63" s="2">
        <f t="shared" ca="1" si="5"/>
        <v>500</v>
      </c>
      <c r="T63" s="2">
        <f t="shared" ca="1" si="6"/>
        <v>506</v>
      </c>
      <c r="U63" s="2" t="str">
        <f t="shared" ca="1" si="15"/>
        <v/>
      </c>
      <c r="V63" s="2">
        <f t="shared" ca="1" si="7"/>
        <v>0</v>
      </c>
    </row>
    <row r="64" spans="2:22" x14ac:dyDescent="0.25">
      <c r="B64" s="2">
        <v>49</v>
      </c>
      <c r="C64" s="2" t="s">
        <v>51</v>
      </c>
      <c r="D64" s="2">
        <f>'Demand Profile'!C53</f>
        <v>48</v>
      </c>
      <c r="E64" s="2">
        <f t="shared" ca="1" si="12"/>
        <v>194</v>
      </c>
      <c r="F64" s="2">
        <f t="shared" ca="1" si="0"/>
        <v>0</v>
      </c>
      <c r="G64" s="2">
        <f t="shared" ca="1" si="8"/>
        <v>146</v>
      </c>
      <c r="H64" s="2">
        <f t="shared" ca="1" si="1"/>
        <v>500</v>
      </c>
      <c r="I64" s="2">
        <f t="shared" ca="1" si="2"/>
        <v>395</v>
      </c>
      <c r="J64" s="2" t="str">
        <f t="shared" ca="1" si="9"/>
        <v/>
      </c>
      <c r="K64" s="2">
        <f t="shared" ca="1" si="3"/>
        <v>0</v>
      </c>
      <c r="M64" s="2">
        <v>49</v>
      </c>
      <c r="N64" s="2" t="s">
        <v>51</v>
      </c>
      <c r="O64" s="2">
        <f>'Demand Profile'!D53</f>
        <v>32</v>
      </c>
      <c r="P64" s="2">
        <f t="shared" ca="1" si="13"/>
        <v>186</v>
      </c>
      <c r="Q64" s="2">
        <f t="shared" ca="1" si="4"/>
        <v>0</v>
      </c>
      <c r="R64" s="2">
        <f t="shared" ca="1" si="14"/>
        <v>154</v>
      </c>
      <c r="S64" s="2">
        <f t="shared" ca="1" si="5"/>
        <v>500</v>
      </c>
      <c r="T64" s="2">
        <f t="shared" ca="1" si="6"/>
        <v>610</v>
      </c>
      <c r="U64" s="2" t="str">
        <f t="shared" ca="1" si="15"/>
        <v/>
      </c>
      <c r="V64" s="2">
        <f t="shared" ca="1" si="7"/>
        <v>0</v>
      </c>
    </row>
    <row r="65" spans="2:22" x14ac:dyDescent="0.25">
      <c r="B65" s="2">
        <v>50</v>
      </c>
      <c r="C65" s="2" t="s">
        <v>52</v>
      </c>
      <c r="D65" s="2">
        <f>'Demand Profile'!C54</f>
        <v>14</v>
      </c>
      <c r="E65" s="2">
        <f t="shared" ca="1" si="12"/>
        <v>146</v>
      </c>
      <c r="F65" s="2">
        <f t="shared" ca="1" si="0"/>
        <v>0</v>
      </c>
      <c r="G65" s="2">
        <f t="shared" ca="1" si="8"/>
        <v>132</v>
      </c>
      <c r="H65" s="2">
        <f t="shared" ca="1" si="1"/>
        <v>500</v>
      </c>
      <c r="I65" s="2">
        <f t="shared" ca="1" si="2"/>
        <v>446</v>
      </c>
      <c r="J65" s="2" t="str">
        <f t="shared" ca="1" si="9"/>
        <v/>
      </c>
      <c r="K65" s="2">
        <f t="shared" ca="1" si="3"/>
        <v>0</v>
      </c>
      <c r="M65" s="2">
        <v>50</v>
      </c>
      <c r="N65" s="2" t="s">
        <v>52</v>
      </c>
      <c r="O65" s="2">
        <f>'Demand Profile'!D54</f>
        <v>66</v>
      </c>
      <c r="P65" s="2">
        <f t="shared" ca="1" si="13"/>
        <v>154</v>
      </c>
      <c r="Q65" s="2">
        <f t="shared" ca="1" si="4"/>
        <v>0</v>
      </c>
      <c r="R65" s="2">
        <f t="shared" ca="1" si="14"/>
        <v>88</v>
      </c>
      <c r="S65" s="2">
        <f t="shared" ca="1" si="5"/>
        <v>500</v>
      </c>
      <c r="T65" s="2">
        <f t="shared" ca="1" si="6"/>
        <v>586</v>
      </c>
      <c r="U65" s="2" t="str">
        <f t="shared" ca="1" si="15"/>
        <v/>
      </c>
      <c r="V65" s="2">
        <f t="shared" ca="1" si="7"/>
        <v>0</v>
      </c>
    </row>
    <row r="66" spans="2:22" x14ac:dyDescent="0.25">
      <c r="B66" s="2">
        <v>51</v>
      </c>
      <c r="C66" s="2" t="s">
        <v>53</v>
      </c>
      <c r="D66" s="2">
        <f>'Demand Profile'!C55</f>
        <v>96</v>
      </c>
      <c r="E66" s="2">
        <f t="shared" ca="1" si="12"/>
        <v>132</v>
      </c>
      <c r="F66" s="2">
        <f t="shared" ca="1" si="0"/>
        <v>0</v>
      </c>
      <c r="G66" s="2">
        <f t="shared" ca="1" si="8"/>
        <v>36</v>
      </c>
      <c r="H66" s="2">
        <f t="shared" ca="1" si="1"/>
        <v>500</v>
      </c>
      <c r="I66" s="2">
        <f t="shared" ca="1" si="2"/>
        <v>392</v>
      </c>
      <c r="J66" s="2" t="str">
        <f t="shared" ca="1" si="9"/>
        <v/>
      </c>
      <c r="K66" s="2">
        <f t="shared" ca="1" si="3"/>
        <v>0</v>
      </c>
      <c r="M66" s="2">
        <v>51</v>
      </c>
      <c r="N66" s="2" t="s">
        <v>53</v>
      </c>
      <c r="O66" s="2">
        <f>'Demand Profile'!D55</f>
        <v>75</v>
      </c>
      <c r="P66" s="2">
        <f t="shared" ca="1" si="13"/>
        <v>88</v>
      </c>
      <c r="Q66" s="2">
        <f t="shared" ca="1" si="4"/>
        <v>0</v>
      </c>
      <c r="R66" s="2">
        <f t="shared" ca="1" si="14"/>
        <v>13</v>
      </c>
      <c r="S66" s="2">
        <f t="shared" ca="1" si="5"/>
        <v>500</v>
      </c>
      <c r="T66" s="2">
        <f t="shared" ca="1" si="6"/>
        <v>548</v>
      </c>
      <c r="U66" s="2" t="str">
        <f t="shared" ca="1" si="15"/>
        <v>Yes</v>
      </c>
      <c r="V66" s="2">
        <f t="shared" ca="1" si="7"/>
        <v>535</v>
      </c>
    </row>
    <row r="67" spans="2:22" x14ac:dyDescent="0.25">
      <c r="B67" s="2">
        <v>52</v>
      </c>
      <c r="C67" s="2" t="s">
        <v>54</v>
      </c>
      <c r="D67" s="2">
        <f>'Demand Profile'!C56</f>
        <v>80</v>
      </c>
      <c r="E67" s="2">
        <f t="shared" ca="1" si="12"/>
        <v>36</v>
      </c>
      <c r="F67" s="2">
        <f t="shared" ca="1" si="0"/>
        <v>500</v>
      </c>
      <c r="G67" s="2">
        <f t="shared" ca="1" si="8"/>
        <v>456</v>
      </c>
      <c r="H67" s="2">
        <f t="shared" ca="1" si="1"/>
        <v>0</v>
      </c>
      <c r="I67" s="2">
        <f t="shared" ca="1" si="2"/>
        <v>374</v>
      </c>
      <c r="J67" s="2" t="str">
        <f t="shared" ca="1" si="9"/>
        <v/>
      </c>
      <c r="K67" s="2">
        <f t="shared" ca="1" si="3"/>
        <v>0</v>
      </c>
      <c r="M67" s="2">
        <v>52</v>
      </c>
      <c r="N67" s="2" t="s">
        <v>54</v>
      </c>
      <c r="O67" s="2">
        <f>'Demand Profile'!D56</f>
        <v>84</v>
      </c>
      <c r="P67" s="2">
        <f t="shared" ca="1" si="13"/>
        <v>13</v>
      </c>
      <c r="Q67" s="2">
        <f t="shared" ca="1" si="4"/>
        <v>500</v>
      </c>
      <c r="R67" s="2">
        <f t="shared" ca="1" si="14"/>
        <v>429</v>
      </c>
      <c r="S67" s="2">
        <f t="shared" ca="1" si="5"/>
        <v>535</v>
      </c>
      <c r="T67" s="2">
        <f t="shared" ca="1" si="6"/>
        <v>496</v>
      </c>
      <c r="U67" s="2" t="str">
        <f t="shared" ca="1" si="15"/>
        <v/>
      </c>
      <c r="V67" s="2">
        <f t="shared" ca="1" si="7"/>
        <v>0</v>
      </c>
    </row>
    <row r="68" spans="2:22" x14ac:dyDescent="0.25">
      <c r="B68" s="2">
        <v>53</v>
      </c>
      <c r="C68" s="2" t="s">
        <v>55</v>
      </c>
      <c r="D68" s="2">
        <f>'Demand Profile'!C57</f>
        <v>95</v>
      </c>
      <c r="E68" s="2">
        <f t="shared" ca="1" si="12"/>
        <v>456</v>
      </c>
      <c r="F68" s="2">
        <f t="shared" ca="1" si="0"/>
        <v>0</v>
      </c>
      <c r="G68" s="2">
        <f t="shared" ca="1" si="8"/>
        <v>361</v>
      </c>
      <c r="H68" s="2">
        <f t="shared" ca="1" si="1"/>
        <v>0</v>
      </c>
      <c r="I68" s="2">
        <f t="shared" ca="1" si="2"/>
        <v>343</v>
      </c>
      <c r="J68" s="2" t="str">
        <f t="shared" ca="1" si="9"/>
        <v/>
      </c>
      <c r="K68" s="2">
        <f t="shared" ca="1" si="3"/>
        <v>0</v>
      </c>
      <c r="M68" s="2">
        <v>53</v>
      </c>
      <c r="N68" s="2" t="s">
        <v>55</v>
      </c>
      <c r="O68" s="2">
        <f>'Demand Profile'!D57</f>
        <v>132</v>
      </c>
      <c r="P68" s="2">
        <f t="shared" ca="1" si="13"/>
        <v>429</v>
      </c>
      <c r="Q68" s="2">
        <f t="shared" ca="1" si="4"/>
        <v>0</v>
      </c>
      <c r="R68" s="2">
        <f t="shared" ca="1" si="14"/>
        <v>297</v>
      </c>
      <c r="S68" s="2">
        <f t="shared" ca="1" si="5"/>
        <v>535</v>
      </c>
      <c r="T68" s="2">
        <f t="shared" ca="1" si="6"/>
        <v>471</v>
      </c>
      <c r="U68" s="2" t="str">
        <f t="shared" ca="1" si="15"/>
        <v/>
      </c>
      <c r="V68" s="2">
        <f t="shared" ca="1" si="7"/>
        <v>0</v>
      </c>
    </row>
    <row r="69" spans="2:22" x14ac:dyDescent="0.25">
      <c r="B69" s="2">
        <v>54</v>
      </c>
      <c r="C69" s="2" t="s">
        <v>56</v>
      </c>
      <c r="D69" s="2">
        <f>'Demand Profile'!C58</f>
        <v>26</v>
      </c>
      <c r="E69" s="2">
        <f t="shared" ca="1" si="12"/>
        <v>361</v>
      </c>
      <c r="F69" s="2">
        <f t="shared" ca="1" si="0"/>
        <v>0</v>
      </c>
      <c r="G69" s="2">
        <f t="shared" ca="1" si="8"/>
        <v>335</v>
      </c>
      <c r="H69" s="2">
        <f t="shared" ca="1" si="1"/>
        <v>0</v>
      </c>
      <c r="I69" s="2">
        <f t="shared" ca="1" si="2"/>
        <v>357</v>
      </c>
      <c r="J69" s="2" t="str">
        <f t="shared" ca="1" si="9"/>
        <v>Yes</v>
      </c>
      <c r="K69" s="2">
        <f t="shared" ca="1" si="3"/>
        <v>500</v>
      </c>
      <c r="M69" s="2">
        <v>54</v>
      </c>
      <c r="N69" s="2" t="s">
        <v>56</v>
      </c>
      <c r="O69" s="2">
        <f>'Demand Profile'!D58</f>
        <v>117</v>
      </c>
      <c r="P69" s="2">
        <f t="shared" ca="1" si="13"/>
        <v>297</v>
      </c>
      <c r="Q69" s="2">
        <f t="shared" ca="1" si="4"/>
        <v>0</v>
      </c>
      <c r="R69" s="2">
        <f t="shared" ca="1" si="14"/>
        <v>180</v>
      </c>
      <c r="S69" s="2">
        <f t="shared" ca="1" si="5"/>
        <v>535</v>
      </c>
      <c r="T69" s="2">
        <f t="shared" ca="1" si="6"/>
        <v>417</v>
      </c>
      <c r="U69" s="2" t="str">
        <f t="shared" ca="1" si="15"/>
        <v/>
      </c>
      <c r="V69" s="2">
        <f t="shared" ca="1" si="7"/>
        <v>0</v>
      </c>
    </row>
    <row r="70" spans="2:22" x14ac:dyDescent="0.25">
      <c r="B70" s="2">
        <v>55</v>
      </c>
      <c r="C70" s="2" t="s">
        <v>57</v>
      </c>
      <c r="D70" s="2">
        <f>'Demand Profile'!C59</f>
        <v>9</v>
      </c>
      <c r="E70" s="2">
        <f t="shared" ca="1" si="12"/>
        <v>335</v>
      </c>
      <c r="F70" s="2">
        <f t="shared" ca="1" si="0"/>
        <v>0</v>
      </c>
      <c r="G70" s="2">
        <f t="shared" ca="1" si="8"/>
        <v>326</v>
      </c>
      <c r="H70" s="2">
        <f t="shared" ca="1" si="1"/>
        <v>500</v>
      </c>
      <c r="I70" s="2">
        <f t="shared" ca="1" si="2"/>
        <v>403</v>
      </c>
      <c r="J70" s="2" t="str">
        <f t="shared" ca="1" si="9"/>
        <v/>
      </c>
      <c r="K70" s="2">
        <f t="shared" ca="1" si="3"/>
        <v>0</v>
      </c>
      <c r="M70" s="2">
        <v>55</v>
      </c>
      <c r="N70" s="2" t="s">
        <v>57</v>
      </c>
      <c r="O70" s="2">
        <f>'Demand Profile'!D59</f>
        <v>136</v>
      </c>
      <c r="P70" s="2">
        <f t="shared" ca="1" si="13"/>
        <v>180</v>
      </c>
      <c r="Q70" s="2">
        <f t="shared" ca="1" si="4"/>
        <v>0</v>
      </c>
      <c r="R70" s="2">
        <f t="shared" ca="1" si="14"/>
        <v>44</v>
      </c>
      <c r="S70" s="2">
        <f t="shared" ca="1" si="5"/>
        <v>535</v>
      </c>
      <c r="T70" s="2">
        <f t="shared" ca="1" si="6"/>
        <v>346</v>
      </c>
      <c r="U70" s="2" t="str">
        <f t="shared" ca="1" si="15"/>
        <v/>
      </c>
      <c r="V70" s="2">
        <f t="shared" ca="1" si="7"/>
        <v>0</v>
      </c>
    </row>
    <row r="71" spans="2:22" x14ac:dyDescent="0.25">
      <c r="B71" s="2">
        <v>56</v>
      </c>
      <c r="C71" s="2" t="s">
        <v>58</v>
      </c>
      <c r="D71" s="2">
        <f>'Demand Profile'!C60</f>
        <v>75</v>
      </c>
      <c r="E71" s="2">
        <f t="shared" ca="1" si="12"/>
        <v>326</v>
      </c>
      <c r="F71" s="2">
        <f t="shared" ca="1" si="0"/>
        <v>0</v>
      </c>
      <c r="G71" s="2">
        <f t="shared" ca="1" si="8"/>
        <v>251</v>
      </c>
      <c r="H71" s="2">
        <f t="shared" ca="1" si="1"/>
        <v>500</v>
      </c>
      <c r="I71" s="2">
        <f t="shared" ca="1" si="2"/>
        <v>380</v>
      </c>
      <c r="J71" s="2" t="str">
        <f t="shared" ca="1" si="9"/>
        <v/>
      </c>
      <c r="K71" s="2">
        <f t="shared" ca="1" si="3"/>
        <v>0</v>
      </c>
      <c r="M71" s="2">
        <v>56</v>
      </c>
      <c r="N71" s="2" t="s">
        <v>58</v>
      </c>
      <c r="O71" s="2">
        <f>'Demand Profile'!D60</f>
        <v>42</v>
      </c>
      <c r="P71" s="2">
        <f t="shared" ca="1" si="13"/>
        <v>44</v>
      </c>
      <c r="Q71" s="2">
        <f t="shared" ca="1" si="4"/>
        <v>0</v>
      </c>
      <c r="R71" s="2">
        <f t="shared" ca="1" si="14"/>
        <v>2</v>
      </c>
      <c r="S71" s="2">
        <f t="shared" ca="1" si="5"/>
        <v>535</v>
      </c>
      <c r="T71" s="2">
        <f t="shared" ca="1" si="6"/>
        <v>357</v>
      </c>
      <c r="U71" s="2" t="str">
        <f t="shared" ca="1" si="15"/>
        <v/>
      </c>
      <c r="V71" s="2">
        <f t="shared" ca="1" si="7"/>
        <v>0</v>
      </c>
    </row>
    <row r="72" spans="2:22" x14ac:dyDescent="0.25">
      <c r="B72" s="2">
        <v>57</v>
      </c>
      <c r="C72" s="2" t="s">
        <v>59</v>
      </c>
      <c r="D72" s="2">
        <f>'Demand Profile'!C61</f>
        <v>65</v>
      </c>
      <c r="E72" s="2">
        <f t="shared" ca="1" si="12"/>
        <v>251</v>
      </c>
      <c r="F72" s="2">
        <f t="shared" ca="1" si="0"/>
        <v>0</v>
      </c>
      <c r="G72" s="2">
        <f t="shared" ca="1" si="8"/>
        <v>186</v>
      </c>
      <c r="H72" s="2">
        <f t="shared" ca="1" si="1"/>
        <v>500</v>
      </c>
      <c r="I72" s="2">
        <f t="shared" ca="1" si="2"/>
        <v>399</v>
      </c>
      <c r="J72" s="2" t="str">
        <f t="shared" ca="1" si="9"/>
        <v/>
      </c>
      <c r="K72" s="2">
        <f t="shared" ca="1" si="3"/>
        <v>0</v>
      </c>
      <c r="M72" s="2">
        <v>57</v>
      </c>
      <c r="N72" s="2" t="s">
        <v>59</v>
      </c>
      <c r="O72" s="2">
        <f>'Demand Profile'!D61</f>
        <v>37</v>
      </c>
      <c r="P72" s="2">
        <f t="shared" ca="1" si="13"/>
        <v>2</v>
      </c>
      <c r="Q72" s="2">
        <f t="shared" ca="1" si="4"/>
        <v>535</v>
      </c>
      <c r="R72" s="2">
        <f t="shared" ca="1" si="14"/>
        <v>500</v>
      </c>
      <c r="S72" s="2">
        <f t="shared" ca="1" si="5"/>
        <v>0</v>
      </c>
      <c r="T72" s="2">
        <f t="shared" ca="1" si="6"/>
        <v>382</v>
      </c>
      <c r="U72" s="2" t="str">
        <f t="shared" ca="1" si="15"/>
        <v/>
      </c>
      <c r="V72" s="2">
        <f t="shared" ca="1" si="7"/>
        <v>0</v>
      </c>
    </row>
    <row r="73" spans="2:22" x14ac:dyDescent="0.25">
      <c r="B73" s="2">
        <v>58</v>
      </c>
      <c r="C73" s="2" t="s">
        <v>60</v>
      </c>
      <c r="D73" s="2">
        <f>'Demand Profile'!C62</f>
        <v>42</v>
      </c>
      <c r="E73" s="2">
        <f t="shared" ca="1" si="12"/>
        <v>186</v>
      </c>
      <c r="F73" s="2">
        <f t="shared" ca="1" si="0"/>
        <v>0</v>
      </c>
      <c r="G73" s="2">
        <f t="shared" ca="1" si="8"/>
        <v>144</v>
      </c>
      <c r="H73" s="2">
        <f t="shared" ca="1" si="1"/>
        <v>500</v>
      </c>
      <c r="I73" s="2">
        <f t="shared" ca="1" si="2"/>
        <v>361</v>
      </c>
      <c r="J73" s="2" t="str">
        <f t="shared" ca="1" si="9"/>
        <v/>
      </c>
      <c r="K73" s="2">
        <f t="shared" ca="1" si="3"/>
        <v>0</v>
      </c>
      <c r="M73" s="2">
        <v>58</v>
      </c>
      <c r="N73" s="2" t="s">
        <v>60</v>
      </c>
      <c r="O73" s="2">
        <f>'Demand Profile'!D62</f>
        <v>32</v>
      </c>
      <c r="P73" s="2">
        <f t="shared" ca="1" si="13"/>
        <v>500</v>
      </c>
      <c r="Q73" s="2">
        <f t="shared" ca="1" si="4"/>
        <v>0</v>
      </c>
      <c r="R73" s="2">
        <f t="shared" ca="1" si="14"/>
        <v>468</v>
      </c>
      <c r="S73" s="2">
        <f t="shared" ca="1" si="5"/>
        <v>0</v>
      </c>
      <c r="T73" s="2">
        <f t="shared" ca="1" si="6"/>
        <v>431</v>
      </c>
      <c r="U73" s="2" t="str">
        <f t="shared" ca="1" si="15"/>
        <v/>
      </c>
      <c r="V73" s="2">
        <f t="shared" ca="1" si="7"/>
        <v>0</v>
      </c>
    </row>
    <row r="74" spans="2:22" x14ac:dyDescent="0.25">
      <c r="B74" s="2">
        <v>59</v>
      </c>
      <c r="C74" s="2" t="s">
        <v>61</v>
      </c>
      <c r="D74" s="2">
        <f>'Demand Profile'!C63</f>
        <v>62</v>
      </c>
      <c r="E74" s="2">
        <f t="shared" ca="1" si="12"/>
        <v>144</v>
      </c>
      <c r="F74" s="2">
        <f t="shared" ca="1" si="0"/>
        <v>0</v>
      </c>
      <c r="G74" s="2">
        <f t="shared" ca="1" si="8"/>
        <v>82</v>
      </c>
      <c r="H74" s="2">
        <f t="shared" ca="1" si="1"/>
        <v>500</v>
      </c>
      <c r="I74" s="2">
        <f t="shared" ca="1" si="2"/>
        <v>359</v>
      </c>
      <c r="J74" s="2" t="str">
        <f t="shared" ca="1" si="9"/>
        <v/>
      </c>
      <c r="K74" s="2">
        <f t="shared" ca="1" si="3"/>
        <v>0</v>
      </c>
      <c r="M74" s="2">
        <v>59</v>
      </c>
      <c r="N74" s="2" t="s">
        <v>61</v>
      </c>
      <c r="O74" s="2">
        <f>'Demand Profile'!D63</f>
        <v>107</v>
      </c>
      <c r="P74" s="2">
        <f t="shared" ca="1" si="13"/>
        <v>468</v>
      </c>
      <c r="Q74" s="2">
        <f t="shared" ca="1" si="4"/>
        <v>0</v>
      </c>
      <c r="R74" s="2">
        <f t="shared" ca="1" si="14"/>
        <v>361</v>
      </c>
      <c r="S74" s="2">
        <f t="shared" ca="1" si="5"/>
        <v>0</v>
      </c>
      <c r="T74" s="2">
        <f t="shared" ca="1" si="6"/>
        <v>368</v>
      </c>
      <c r="U74" s="2" t="str">
        <f t="shared" ca="1" si="15"/>
        <v>Yes</v>
      </c>
      <c r="V74" s="2">
        <f t="shared" ca="1" si="7"/>
        <v>500</v>
      </c>
    </row>
    <row r="75" spans="2:22" x14ac:dyDescent="0.25">
      <c r="B75" s="2">
        <v>60</v>
      </c>
      <c r="C75" s="2" t="s">
        <v>62</v>
      </c>
      <c r="D75" s="2">
        <f>'Demand Profile'!C64</f>
        <v>64</v>
      </c>
      <c r="E75" s="2">
        <f t="shared" ca="1" si="12"/>
        <v>82</v>
      </c>
      <c r="F75" s="2">
        <f t="shared" ca="1" si="0"/>
        <v>0</v>
      </c>
      <c r="G75" s="2">
        <f t="shared" ca="1" si="8"/>
        <v>18</v>
      </c>
      <c r="H75" s="2">
        <f t="shared" ca="1" si="1"/>
        <v>500</v>
      </c>
      <c r="I75" s="2">
        <f t="shared" ca="1" si="2"/>
        <v>383</v>
      </c>
      <c r="J75" s="2" t="str">
        <f t="shared" ca="1" si="9"/>
        <v/>
      </c>
      <c r="K75" s="2">
        <f t="shared" ca="1" si="3"/>
        <v>0</v>
      </c>
      <c r="M75" s="2">
        <v>60</v>
      </c>
      <c r="N75" s="2" t="s">
        <v>62</v>
      </c>
      <c r="O75" s="2">
        <f>'Demand Profile'!D64</f>
        <v>63</v>
      </c>
      <c r="P75" s="2">
        <f t="shared" ca="1" si="13"/>
        <v>361</v>
      </c>
      <c r="Q75" s="2">
        <f t="shared" ca="1" si="4"/>
        <v>0</v>
      </c>
      <c r="R75" s="2">
        <f t="shared" ca="1" si="14"/>
        <v>298</v>
      </c>
      <c r="S75" s="2">
        <f t="shared" ca="1" si="5"/>
        <v>500</v>
      </c>
      <c r="T75" s="2">
        <f t="shared" ca="1" si="6"/>
        <v>421</v>
      </c>
      <c r="U75" s="2" t="str">
        <f t="shared" ca="1" si="15"/>
        <v/>
      </c>
      <c r="V75" s="2">
        <f t="shared" ca="1" si="7"/>
        <v>0</v>
      </c>
    </row>
    <row r="76" spans="2:22" x14ac:dyDescent="0.25">
      <c r="B76" s="2">
        <v>61</v>
      </c>
      <c r="C76" s="2" t="s">
        <v>63</v>
      </c>
      <c r="D76" s="2">
        <f>'Demand Profile'!C65</f>
        <v>40</v>
      </c>
      <c r="E76" s="2">
        <f t="shared" ca="1" si="12"/>
        <v>18</v>
      </c>
      <c r="F76" s="2">
        <f t="shared" ca="1" si="0"/>
        <v>500</v>
      </c>
      <c r="G76" s="2">
        <f t="shared" ca="1" si="8"/>
        <v>478</v>
      </c>
      <c r="H76" s="2">
        <f t="shared" ca="1" si="1"/>
        <v>0</v>
      </c>
      <c r="I76" s="2">
        <f t="shared" ca="1" si="2"/>
        <v>367</v>
      </c>
      <c r="J76" s="2" t="str">
        <f t="shared" ca="1" si="9"/>
        <v/>
      </c>
      <c r="K76" s="2">
        <f t="shared" ca="1" si="3"/>
        <v>0</v>
      </c>
      <c r="M76" s="2">
        <v>61</v>
      </c>
      <c r="N76" s="2" t="s">
        <v>63</v>
      </c>
      <c r="O76" s="2">
        <f>'Demand Profile'!D65</f>
        <v>65</v>
      </c>
      <c r="P76" s="2">
        <f t="shared" ca="1" si="13"/>
        <v>298</v>
      </c>
      <c r="Q76" s="2">
        <f t="shared" ca="1" si="4"/>
        <v>0</v>
      </c>
      <c r="R76" s="2">
        <f t="shared" ca="1" si="14"/>
        <v>233</v>
      </c>
      <c r="S76" s="2">
        <f t="shared" ca="1" si="5"/>
        <v>500</v>
      </c>
      <c r="T76" s="2">
        <f t="shared" ca="1" si="6"/>
        <v>385</v>
      </c>
      <c r="U76" s="2" t="str">
        <f t="shared" ca="1" si="15"/>
        <v/>
      </c>
      <c r="V76" s="2">
        <f t="shared" ca="1" si="7"/>
        <v>0</v>
      </c>
    </row>
    <row r="77" spans="2:22" x14ac:dyDescent="0.25">
      <c r="B77" s="2">
        <v>62</v>
      </c>
      <c r="C77" s="2" t="s">
        <v>64</v>
      </c>
      <c r="D77" s="2">
        <f>'Demand Profile'!C66</f>
        <v>55</v>
      </c>
      <c r="E77" s="2">
        <f t="shared" ca="1" si="12"/>
        <v>478</v>
      </c>
      <c r="F77" s="2">
        <f t="shared" ca="1" si="0"/>
        <v>0</v>
      </c>
      <c r="G77" s="2">
        <f t="shared" ca="1" si="8"/>
        <v>423</v>
      </c>
      <c r="H77" s="2">
        <f t="shared" ca="1" si="1"/>
        <v>0</v>
      </c>
      <c r="I77" s="2">
        <f t="shared" ca="1" si="2"/>
        <v>342</v>
      </c>
      <c r="J77" s="2" t="str">
        <f t="shared" ca="1" si="9"/>
        <v/>
      </c>
      <c r="K77" s="2">
        <f t="shared" ca="1" si="3"/>
        <v>0</v>
      </c>
      <c r="M77" s="2">
        <v>62</v>
      </c>
      <c r="N77" s="2" t="s">
        <v>64</v>
      </c>
      <c r="O77" s="2">
        <f>'Demand Profile'!D66</f>
        <v>53</v>
      </c>
      <c r="P77" s="2">
        <f t="shared" ca="1" si="13"/>
        <v>233</v>
      </c>
      <c r="Q77" s="2">
        <f t="shared" ca="1" si="4"/>
        <v>0</v>
      </c>
      <c r="R77" s="2">
        <f t="shared" ca="1" si="14"/>
        <v>180</v>
      </c>
      <c r="S77" s="2">
        <f t="shared" ca="1" si="5"/>
        <v>500</v>
      </c>
      <c r="T77" s="2">
        <f t="shared" ca="1" si="6"/>
        <v>471</v>
      </c>
      <c r="U77" s="2" t="str">
        <f t="shared" ca="1" si="15"/>
        <v/>
      </c>
      <c r="V77" s="2">
        <f t="shared" ca="1" si="7"/>
        <v>0</v>
      </c>
    </row>
    <row r="78" spans="2:22" x14ac:dyDescent="0.25">
      <c r="B78" s="2">
        <v>63</v>
      </c>
      <c r="C78" s="2" t="s">
        <v>65</v>
      </c>
      <c r="D78" s="2">
        <f>'Demand Profile'!C67</f>
        <v>52</v>
      </c>
      <c r="E78" s="2">
        <f t="shared" ca="1" si="12"/>
        <v>423</v>
      </c>
      <c r="F78" s="2">
        <f t="shared" ca="1" si="0"/>
        <v>0</v>
      </c>
      <c r="G78" s="2">
        <f t="shared" ca="1" si="8"/>
        <v>371</v>
      </c>
      <c r="H78" s="2">
        <f t="shared" ca="1" si="1"/>
        <v>0</v>
      </c>
      <c r="I78" s="2">
        <f t="shared" ca="1" si="2"/>
        <v>385</v>
      </c>
      <c r="J78" s="2" t="str">
        <f t="shared" ca="1" si="9"/>
        <v>Yes</v>
      </c>
      <c r="K78" s="2">
        <f t="shared" ca="1" si="3"/>
        <v>500</v>
      </c>
      <c r="M78" s="2">
        <v>63</v>
      </c>
      <c r="N78" s="2" t="s">
        <v>65</v>
      </c>
      <c r="O78" s="2">
        <f>'Demand Profile'!D67</f>
        <v>62</v>
      </c>
      <c r="P78" s="2">
        <f t="shared" ca="1" si="13"/>
        <v>180</v>
      </c>
      <c r="Q78" s="2">
        <f t="shared" ca="1" si="4"/>
        <v>0</v>
      </c>
      <c r="R78" s="2">
        <f t="shared" ca="1" si="14"/>
        <v>118</v>
      </c>
      <c r="S78" s="2">
        <f t="shared" ca="1" si="5"/>
        <v>500</v>
      </c>
      <c r="T78" s="2">
        <f t="shared" ca="1" si="6"/>
        <v>467</v>
      </c>
      <c r="U78" s="2" t="str">
        <f t="shared" ca="1" si="15"/>
        <v/>
      </c>
      <c r="V78" s="2">
        <f t="shared" ca="1" si="7"/>
        <v>0</v>
      </c>
    </row>
    <row r="79" spans="2:22" x14ac:dyDescent="0.25">
      <c r="B79" s="2">
        <v>64</v>
      </c>
      <c r="C79" s="2" t="s">
        <v>66</v>
      </c>
      <c r="D79" s="2">
        <f>'Demand Profile'!C68</f>
        <v>84</v>
      </c>
      <c r="E79" s="2">
        <f t="shared" ca="1" si="12"/>
        <v>371</v>
      </c>
      <c r="F79" s="2">
        <f t="shared" ca="1" si="0"/>
        <v>0</v>
      </c>
      <c r="G79" s="2">
        <f t="shared" ca="1" si="8"/>
        <v>287</v>
      </c>
      <c r="H79" s="2">
        <f t="shared" ca="1" si="1"/>
        <v>500</v>
      </c>
      <c r="I79" s="2">
        <f t="shared" ca="1" si="2"/>
        <v>366</v>
      </c>
      <c r="J79" s="2" t="str">
        <f t="shared" ca="1" si="9"/>
        <v/>
      </c>
      <c r="K79" s="2">
        <f t="shared" ca="1" si="3"/>
        <v>0</v>
      </c>
      <c r="M79" s="2">
        <v>64</v>
      </c>
      <c r="N79" s="2" t="s">
        <v>66</v>
      </c>
      <c r="O79" s="2">
        <f>'Demand Profile'!D68</f>
        <v>81</v>
      </c>
      <c r="P79" s="2">
        <f t="shared" ca="1" si="13"/>
        <v>118</v>
      </c>
      <c r="Q79" s="2">
        <f t="shared" ca="1" si="4"/>
        <v>0</v>
      </c>
      <c r="R79" s="2">
        <f t="shared" ca="1" si="14"/>
        <v>37</v>
      </c>
      <c r="S79" s="2">
        <f t="shared" ca="1" si="5"/>
        <v>500</v>
      </c>
      <c r="T79" s="2">
        <f t="shared" ca="1" si="6"/>
        <v>515</v>
      </c>
      <c r="U79" s="2" t="str">
        <f t="shared" ca="1" si="15"/>
        <v/>
      </c>
      <c r="V79" s="2">
        <f t="shared" ca="1" si="7"/>
        <v>0</v>
      </c>
    </row>
    <row r="80" spans="2:22" x14ac:dyDescent="0.25">
      <c r="B80" s="2">
        <v>65</v>
      </c>
      <c r="C80" s="2" t="s">
        <v>67</v>
      </c>
      <c r="D80" s="2">
        <f>'Demand Profile'!C69</f>
        <v>4</v>
      </c>
      <c r="E80" s="2">
        <f t="shared" ca="1" si="12"/>
        <v>287</v>
      </c>
      <c r="F80" s="2">
        <f t="shared" ref="F80:F143" ca="1" si="16">IF(B80&lt;=LT_Store1,0,OFFSET(K80,-1*LT_Store1,0,1,1))</f>
        <v>0</v>
      </c>
      <c r="G80" s="2">
        <f t="shared" ca="1" si="8"/>
        <v>283</v>
      </c>
      <c r="H80" s="2">
        <f t="shared" ref="H80:H143" ca="1" si="17">SUM(OFFSET(K80,-1,0,-1*(LT_Store1-1),1))</f>
        <v>500</v>
      </c>
      <c r="I80" s="2">
        <f t="shared" ref="I80:I143" ca="1" si="18">SUM(OFFSET(D81,0,0,LT_Store1,1))</f>
        <v>395</v>
      </c>
      <c r="J80" s="2" t="str">
        <f t="shared" ca="1" si="9"/>
        <v/>
      </c>
      <c r="K80" s="2">
        <f t="shared" ref="K80:K143" ca="1" si="19">IF(J80="Yes",MAX(I80-G80,MOQ),0)</f>
        <v>0</v>
      </c>
      <c r="M80" s="2">
        <v>65</v>
      </c>
      <c r="N80" s="2" t="s">
        <v>67</v>
      </c>
      <c r="O80" s="2">
        <f>'Demand Profile'!D69</f>
        <v>44</v>
      </c>
      <c r="P80" s="2">
        <f t="shared" ca="1" si="13"/>
        <v>37</v>
      </c>
      <c r="Q80" s="2">
        <f t="shared" ref="Q80:Q143" ca="1" si="20">IF(M80&lt;=LT_Store2,0,OFFSET(V80,-1*LT_Store2,0,1,1))</f>
        <v>500</v>
      </c>
      <c r="R80" s="2">
        <f t="shared" ca="1" si="14"/>
        <v>493</v>
      </c>
      <c r="S80" s="2">
        <f t="shared" ref="S80:S143" ca="1" si="21">SUM(OFFSET(V80,-1,0,-1*(LT_Store2-1),1))</f>
        <v>0</v>
      </c>
      <c r="T80" s="2">
        <f t="shared" ref="T80:T143" ca="1" si="22">SUM(OFFSET(O81,0,0,LT_Store2,1))</f>
        <v>556</v>
      </c>
      <c r="U80" s="2" t="str">
        <f t="shared" ca="1" si="15"/>
        <v>Yes</v>
      </c>
      <c r="V80" s="2">
        <f t="shared" ref="V80:V143" ca="1" si="23">IF(U80="Yes",MAX(T80-R80,MOQ),0)</f>
        <v>500</v>
      </c>
    </row>
    <row r="81" spans="2:22" x14ac:dyDescent="0.25">
      <c r="B81" s="2">
        <v>66</v>
      </c>
      <c r="C81" s="2" t="s">
        <v>68</v>
      </c>
      <c r="D81" s="2">
        <f>'Demand Profile'!C70</f>
        <v>60</v>
      </c>
      <c r="E81" s="2">
        <f t="shared" ca="1" si="12"/>
        <v>283</v>
      </c>
      <c r="F81" s="2">
        <f t="shared" ca="1" si="16"/>
        <v>0</v>
      </c>
      <c r="G81" s="2">
        <f t="shared" ref="G81:G144" ca="1" si="24">E81+F81-D81</f>
        <v>223</v>
      </c>
      <c r="H81" s="2">
        <f t="shared" ca="1" si="17"/>
        <v>500</v>
      </c>
      <c r="I81" s="2">
        <f t="shared" ca="1" si="18"/>
        <v>416</v>
      </c>
      <c r="J81" s="2" t="str">
        <f t="shared" ref="J81:J144" ca="1" si="25">IF(I81&lt;G81+H81,"","Yes")</f>
        <v/>
      </c>
      <c r="K81" s="2">
        <f t="shared" ca="1" si="19"/>
        <v>0</v>
      </c>
      <c r="M81" s="2">
        <v>66</v>
      </c>
      <c r="N81" s="2" t="s">
        <v>68</v>
      </c>
      <c r="O81" s="2">
        <f>'Demand Profile'!D70</f>
        <v>116</v>
      </c>
      <c r="P81" s="2">
        <f t="shared" ca="1" si="13"/>
        <v>493</v>
      </c>
      <c r="Q81" s="2">
        <f t="shared" ca="1" si="20"/>
        <v>0</v>
      </c>
      <c r="R81" s="2">
        <f t="shared" ca="1" si="14"/>
        <v>377</v>
      </c>
      <c r="S81" s="2">
        <f t="shared" ca="1" si="21"/>
        <v>500</v>
      </c>
      <c r="T81" s="2">
        <f t="shared" ca="1" si="22"/>
        <v>496</v>
      </c>
      <c r="U81" s="2" t="str">
        <f t="shared" ca="1" si="15"/>
        <v/>
      </c>
      <c r="V81" s="2">
        <f t="shared" ca="1" si="23"/>
        <v>0</v>
      </c>
    </row>
    <row r="82" spans="2:22" x14ac:dyDescent="0.25">
      <c r="B82" s="2">
        <v>67</v>
      </c>
      <c r="C82" s="2" t="s">
        <v>69</v>
      </c>
      <c r="D82" s="2">
        <f>'Demand Profile'!C71</f>
        <v>88</v>
      </c>
      <c r="E82" s="2">
        <f t="shared" ref="E82:E145" ca="1" si="26">G81</f>
        <v>223</v>
      </c>
      <c r="F82" s="2">
        <f t="shared" ca="1" si="16"/>
        <v>0</v>
      </c>
      <c r="G82" s="2">
        <f t="shared" ca="1" si="24"/>
        <v>135</v>
      </c>
      <c r="H82" s="2">
        <f t="shared" ca="1" si="17"/>
        <v>500</v>
      </c>
      <c r="I82" s="2">
        <f t="shared" ca="1" si="18"/>
        <v>336</v>
      </c>
      <c r="J82" s="2" t="str">
        <f t="shared" ca="1" si="25"/>
        <v/>
      </c>
      <c r="K82" s="2">
        <f t="shared" ca="1" si="19"/>
        <v>0</v>
      </c>
      <c r="M82" s="2">
        <v>67</v>
      </c>
      <c r="N82" s="2" t="s">
        <v>69</v>
      </c>
      <c r="O82" s="2">
        <f>'Demand Profile'!D71</f>
        <v>29</v>
      </c>
      <c r="P82" s="2">
        <f t="shared" ref="P82:P145" ca="1" si="27">R81</f>
        <v>377</v>
      </c>
      <c r="Q82" s="2">
        <f t="shared" ca="1" si="20"/>
        <v>0</v>
      </c>
      <c r="R82" s="2">
        <f t="shared" ca="1" si="14"/>
        <v>348</v>
      </c>
      <c r="S82" s="2">
        <f t="shared" ca="1" si="21"/>
        <v>500</v>
      </c>
      <c r="T82" s="2">
        <f t="shared" ca="1" si="22"/>
        <v>606</v>
      </c>
      <c r="U82" s="2" t="str">
        <f t="shared" ca="1" si="15"/>
        <v/>
      </c>
      <c r="V82" s="2">
        <f t="shared" ca="1" si="23"/>
        <v>0</v>
      </c>
    </row>
    <row r="83" spans="2:22" x14ac:dyDescent="0.25">
      <c r="B83" s="2">
        <v>68</v>
      </c>
      <c r="C83" s="2" t="s">
        <v>70</v>
      </c>
      <c r="D83" s="2">
        <f>'Demand Profile'!C72</f>
        <v>24</v>
      </c>
      <c r="E83" s="2">
        <f t="shared" ca="1" si="26"/>
        <v>135</v>
      </c>
      <c r="F83" s="2">
        <f t="shared" ca="1" si="16"/>
        <v>0</v>
      </c>
      <c r="G83" s="2">
        <f t="shared" ca="1" si="24"/>
        <v>111</v>
      </c>
      <c r="H83" s="2">
        <f t="shared" ca="1" si="17"/>
        <v>500</v>
      </c>
      <c r="I83" s="2">
        <f t="shared" ca="1" si="18"/>
        <v>317</v>
      </c>
      <c r="J83" s="2" t="str">
        <f t="shared" ca="1" si="25"/>
        <v/>
      </c>
      <c r="K83" s="2">
        <f t="shared" ca="1" si="19"/>
        <v>0</v>
      </c>
      <c r="M83" s="2">
        <v>68</v>
      </c>
      <c r="N83" s="2" t="s">
        <v>70</v>
      </c>
      <c r="O83" s="2">
        <f>'Demand Profile'!D72</f>
        <v>139</v>
      </c>
      <c r="P83" s="2">
        <f t="shared" ca="1" si="27"/>
        <v>348</v>
      </c>
      <c r="Q83" s="2">
        <f t="shared" ca="1" si="20"/>
        <v>0</v>
      </c>
      <c r="R83" s="2">
        <f t="shared" ca="1" si="14"/>
        <v>209</v>
      </c>
      <c r="S83" s="2">
        <f t="shared" ca="1" si="21"/>
        <v>500</v>
      </c>
      <c r="T83" s="2">
        <f t="shared" ca="1" si="22"/>
        <v>537</v>
      </c>
      <c r="U83" s="2" t="str">
        <f t="shared" ca="1" si="15"/>
        <v/>
      </c>
      <c r="V83" s="2">
        <f t="shared" ca="1" si="23"/>
        <v>0</v>
      </c>
    </row>
    <row r="84" spans="2:22" x14ac:dyDescent="0.25">
      <c r="B84" s="2">
        <v>69</v>
      </c>
      <c r="C84" s="2" t="s">
        <v>71</v>
      </c>
      <c r="D84" s="2">
        <f>'Demand Profile'!C73</f>
        <v>30</v>
      </c>
      <c r="E84" s="2">
        <f t="shared" ca="1" si="26"/>
        <v>111</v>
      </c>
      <c r="F84" s="2">
        <f t="shared" ca="1" si="16"/>
        <v>0</v>
      </c>
      <c r="G84" s="2">
        <f t="shared" ca="1" si="24"/>
        <v>81</v>
      </c>
      <c r="H84" s="2">
        <f t="shared" ca="1" si="17"/>
        <v>500</v>
      </c>
      <c r="I84" s="2">
        <f t="shared" ca="1" si="18"/>
        <v>377</v>
      </c>
      <c r="J84" s="2" t="str">
        <f t="shared" ca="1" si="25"/>
        <v/>
      </c>
      <c r="K84" s="2">
        <f t="shared" ca="1" si="19"/>
        <v>0</v>
      </c>
      <c r="M84" s="2">
        <v>69</v>
      </c>
      <c r="N84" s="2" t="s">
        <v>71</v>
      </c>
      <c r="O84" s="2">
        <f>'Demand Profile'!D73</f>
        <v>58</v>
      </c>
      <c r="P84" s="2">
        <f t="shared" ca="1" si="27"/>
        <v>209</v>
      </c>
      <c r="Q84" s="2">
        <f t="shared" ca="1" si="20"/>
        <v>0</v>
      </c>
      <c r="R84" s="2">
        <f t="shared" ref="R84:R147" ca="1" si="28">P84+Q84-O84</f>
        <v>151</v>
      </c>
      <c r="S84" s="2">
        <f t="shared" ca="1" si="21"/>
        <v>500</v>
      </c>
      <c r="T84" s="2">
        <f t="shared" ca="1" si="22"/>
        <v>538</v>
      </c>
      <c r="U84" s="2" t="str">
        <f t="shared" ref="U84:U147" ca="1" si="29">IF(T84&lt;R84+S84,"","Yes")</f>
        <v/>
      </c>
      <c r="V84" s="2">
        <f t="shared" ca="1" si="23"/>
        <v>0</v>
      </c>
    </row>
    <row r="85" spans="2:22" x14ac:dyDescent="0.25">
      <c r="B85" s="2">
        <v>70</v>
      </c>
      <c r="C85" s="2" t="s">
        <v>72</v>
      </c>
      <c r="D85" s="2">
        <f>'Demand Profile'!C74</f>
        <v>95</v>
      </c>
      <c r="E85" s="2">
        <f t="shared" ca="1" si="26"/>
        <v>81</v>
      </c>
      <c r="F85" s="2">
        <f t="shared" ca="1" si="16"/>
        <v>500</v>
      </c>
      <c r="G85" s="2">
        <f t="shared" ca="1" si="24"/>
        <v>486</v>
      </c>
      <c r="H85" s="2">
        <f t="shared" ca="1" si="17"/>
        <v>0</v>
      </c>
      <c r="I85" s="2">
        <f t="shared" ca="1" si="18"/>
        <v>308</v>
      </c>
      <c r="J85" s="2" t="str">
        <f t="shared" ca="1" si="25"/>
        <v/>
      </c>
      <c r="K85" s="2">
        <f t="shared" ca="1" si="19"/>
        <v>0</v>
      </c>
      <c r="M85" s="2">
        <v>70</v>
      </c>
      <c r="N85" s="2" t="s">
        <v>72</v>
      </c>
      <c r="O85" s="2">
        <f>'Demand Profile'!D74</f>
        <v>129</v>
      </c>
      <c r="P85" s="2">
        <f t="shared" ca="1" si="27"/>
        <v>151</v>
      </c>
      <c r="Q85" s="2">
        <f t="shared" ca="1" si="20"/>
        <v>0</v>
      </c>
      <c r="R85" s="2">
        <f t="shared" ca="1" si="28"/>
        <v>22</v>
      </c>
      <c r="S85" s="2">
        <f t="shared" ca="1" si="21"/>
        <v>500</v>
      </c>
      <c r="T85" s="2">
        <f t="shared" ca="1" si="22"/>
        <v>539</v>
      </c>
      <c r="U85" s="2" t="str">
        <f t="shared" ca="1" si="29"/>
        <v>Yes</v>
      </c>
      <c r="V85" s="2">
        <f t="shared" ca="1" si="23"/>
        <v>517</v>
      </c>
    </row>
    <row r="86" spans="2:22" x14ac:dyDescent="0.25">
      <c r="B86" s="2">
        <v>71</v>
      </c>
      <c r="C86" s="2" t="s">
        <v>73</v>
      </c>
      <c r="D86" s="2">
        <f>'Demand Profile'!C75</f>
        <v>65</v>
      </c>
      <c r="E86" s="2">
        <f t="shared" ca="1" si="26"/>
        <v>486</v>
      </c>
      <c r="F86" s="2">
        <f t="shared" ca="1" si="16"/>
        <v>0</v>
      </c>
      <c r="G86" s="2">
        <f t="shared" ca="1" si="24"/>
        <v>421</v>
      </c>
      <c r="H86" s="2">
        <f t="shared" ca="1" si="17"/>
        <v>0</v>
      </c>
      <c r="I86" s="2">
        <f t="shared" ca="1" si="18"/>
        <v>298</v>
      </c>
      <c r="J86" s="2" t="str">
        <f t="shared" ca="1" si="25"/>
        <v/>
      </c>
      <c r="K86" s="2">
        <f t="shared" ca="1" si="19"/>
        <v>0</v>
      </c>
      <c r="M86" s="2">
        <v>71</v>
      </c>
      <c r="N86" s="2" t="s">
        <v>73</v>
      </c>
      <c r="O86" s="2">
        <f>'Demand Profile'!D75</f>
        <v>85</v>
      </c>
      <c r="P86" s="2">
        <f t="shared" ca="1" si="27"/>
        <v>22</v>
      </c>
      <c r="Q86" s="2">
        <f t="shared" ca="1" si="20"/>
        <v>500</v>
      </c>
      <c r="R86" s="2">
        <f t="shared" ca="1" si="28"/>
        <v>437</v>
      </c>
      <c r="S86" s="2">
        <f t="shared" ca="1" si="21"/>
        <v>517</v>
      </c>
      <c r="T86" s="2">
        <f t="shared" ca="1" si="22"/>
        <v>530</v>
      </c>
      <c r="U86" s="2" t="str">
        <f t="shared" ca="1" si="29"/>
        <v/>
      </c>
      <c r="V86" s="2">
        <f t="shared" ca="1" si="23"/>
        <v>0</v>
      </c>
    </row>
    <row r="87" spans="2:22" x14ac:dyDescent="0.25">
      <c r="B87" s="2">
        <v>72</v>
      </c>
      <c r="C87" s="2" t="s">
        <v>74</v>
      </c>
      <c r="D87" s="2">
        <f>'Demand Profile'!C76</f>
        <v>33</v>
      </c>
      <c r="E87" s="2">
        <f t="shared" ca="1" si="26"/>
        <v>421</v>
      </c>
      <c r="F87" s="2">
        <f t="shared" ca="1" si="16"/>
        <v>0</v>
      </c>
      <c r="G87" s="2">
        <f t="shared" ca="1" si="24"/>
        <v>388</v>
      </c>
      <c r="H87" s="2">
        <f t="shared" ca="1" si="17"/>
        <v>0</v>
      </c>
      <c r="I87" s="2">
        <f t="shared" ca="1" si="18"/>
        <v>313</v>
      </c>
      <c r="J87" s="2" t="str">
        <f t="shared" ca="1" si="25"/>
        <v/>
      </c>
      <c r="K87" s="2">
        <f t="shared" ca="1" si="19"/>
        <v>0</v>
      </c>
      <c r="M87" s="2">
        <v>72</v>
      </c>
      <c r="N87" s="2" t="s">
        <v>74</v>
      </c>
      <c r="O87" s="2">
        <f>'Demand Profile'!D76</f>
        <v>56</v>
      </c>
      <c r="P87" s="2">
        <f t="shared" ca="1" si="27"/>
        <v>437</v>
      </c>
      <c r="Q87" s="2">
        <f t="shared" ca="1" si="20"/>
        <v>0</v>
      </c>
      <c r="R87" s="2">
        <f t="shared" ca="1" si="28"/>
        <v>381</v>
      </c>
      <c r="S87" s="2">
        <f t="shared" ca="1" si="21"/>
        <v>517</v>
      </c>
      <c r="T87" s="2">
        <f t="shared" ca="1" si="22"/>
        <v>582</v>
      </c>
      <c r="U87" s="2" t="str">
        <f t="shared" ca="1" si="29"/>
        <v/>
      </c>
      <c r="V87" s="2">
        <f t="shared" ca="1" si="23"/>
        <v>0</v>
      </c>
    </row>
    <row r="88" spans="2:22" x14ac:dyDescent="0.25">
      <c r="B88" s="2">
        <v>73</v>
      </c>
      <c r="C88" s="2" t="s">
        <v>75</v>
      </c>
      <c r="D88" s="2">
        <f>'Demand Profile'!C77</f>
        <v>81</v>
      </c>
      <c r="E88" s="2">
        <f t="shared" ca="1" si="26"/>
        <v>388</v>
      </c>
      <c r="F88" s="2">
        <f t="shared" ca="1" si="16"/>
        <v>0</v>
      </c>
      <c r="G88" s="2">
        <f t="shared" ca="1" si="24"/>
        <v>307</v>
      </c>
      <c r="H88" s="2">
        <f t="shared" ca="1" si="17"/>
        <v>0</v>
      </c>
      <c r="I88" s="2">
        <f t="shared" ca="1" si="18"/>
        <v>250</v>
      </c>
      <c r="J88" s="2" t="str">
        <f t="shared" ca="1" si="25"/>
        <v/>
      </c>
      <c r="K88" s="2">
        <f t="shared" ca="1" si="19"/>
        <v>0</v>
      </c>
      <c r="M88" s="2">
        <v>73</v>
      </c>
      <c r="N88" s="2" t="s">
        <v>75</v>
      </c>
      <c r="O88" s="2">
        <f>'Demand Profile'!D77</f>
        <v>139</v>
      </c>
      <c r="P88" s="2">
        <f t="shared" ca="1" si="27"/>
        <v>381</v>
      </c>
      <c r="Q88" s="2">
        <f t="shared" ca="1" si="20"/>
        <v>0</v>
      </c>
      <c r="R88" s="2">
        <f t="shared" ca="1" si="28"/>
        <v>242</v>
      </c>
      <c r="S88" s="2">
        <f t="shared" ca="1" si="21"/>
        <v>517</v>
      </c>
      <c r="T88" s="2">
        <f t="shared" ca="1" si="22"/>
        <v>514</v>
      </c>
      <c r="U88" s="2" t="str">
        <f t="shared" ca="1" si="29"/>
        <v/>
      </c>
      <c r="V88" s="2">
        <f t="shared" ca="1" si="23"/>
        <v>0</v>
      </c>
    </row>
    <row r="89" spans="2:22" x14ac:dyDescent="0.25">
      <c r="B89" s="2">
        <v>74</v>
      </c>
      <c r="C89" s="2" t="s">
        <v>76</v>
      </c>
      <c r="D89" s="2">
        <f>'Demand Profile'!C78</f>
        <v>8</v>
      </c>
      <c r="E89" s="2">
        <f t="shared" ca="1" si="26"/>
        <v>307</v>
      </c>
      <c r="F89" s="2">
        <f t="shared" ca="1" si="16"/>
        <v>0</v>
      </c>
      <c r="G89" s="2">
        <f t="shared" ca="1" si="24"/>
        <v>299</v>
      </c>
      <c r="H89" s="2">
        <f t="shared" ca="1" si="17"/>
        <v>0</v>
      </c>
      <c r="I89" s="2">
        <f t="shared" ca="1" si="18"/>
        <v>325</v>
      </c>
      <c r="J89" s="2" t="str">
        <f t="shared" ca="1" si="25"/>
        <v>Yes</v>
      </c>
      <c r="K89" s="2">
        <f t="shared" ca="1" si="19"/>
        <v>500</v>
      </c>
      <c r="M89" s="2">
        <v>74</v>
      </c>
      <c r="N89" s="2" t="s">
        <v>76</v>
      </c>
      <c r="O89" s="2">
        <f>'Demand Profile'!D78</f>
        <v>70</v>
      </c>
      <c r="P89" s="2">
        <f t="shared" ca="1" si="27"/>
        <v>242</v>
      </c>
      <c r="Q89" s="2">
        <f t="shared" ca="1" si="20"/>
        <v>0</v>
      </c>
      <c r="R89" s="2">
        <f t="shared" ca="1" si="28"/>
        <v>172</v>
      </c>
      <c r="S89" s="2">
        <f t="shared" ca="1" si="21"/>
        <v>517</v>
      </c>
      <c r="T89" s="2">
        <f t="shared" ca="1" si="22"/>
        <v>509</v>
      </c>
      <c r="U89" s="2" t="str">
        <f t="shared" ca="1" si="29"/>
        <v/>
      </c>
      <c r="V89" s="2">
        <f t="shared" ca="1" si="23"/>
        <v>0</v>
      </c>
    </row>
    <row r="90" spans="2:22" x14ac:dyDescent="0.25">
      <c r="B90" s="2">
        <v>75</v>
      </c>
      <c r="C90" s="2" t="s">
        <v>77</v>
      </c>
      <c r="D90" s="2">
        <f>'Demand Profile'!C79</f>
        <v>5</v>
      </c>
      <c r="E90" s="2">
        <f t="shared" ca="1" si="26"/>
        <v>299</v>
      </c>
      <c r="F90" s="2">
        <f t="shared" ca="1" si="16"/>
        <v>0</v>
      </c>
      <c r="G90" s="2">
        <f t="shared" ca="1" si="24"/>
        <v>294</v>
      </c>
      <c r="H90" s="2">
        <f t="shared" ca="1" si="17"/>
        <v>500</v>
      </c>
      <c r="I90" s="2">
        <f t="shared" ca="1" si="18"/>
        <v>389</v>
      </c>
      <c r="J90" s="2" t="str">
        <f t="shared" ca="1" si="25"/>
        <v/>
      </c>
      <c r="K90" s="2">
        <f t="shared" ca="1" si="19"/>
        <v>0</v>
      </c>
      <c r="M90" s="2">
        <v>75</v>
      </c>
      <c r="N90" s="2" t="s">
        <v>77</v>
      </c>
      <c r="O90" s="2">
        <f>'Demand Profile'!D79</f>
        <v>59</v>
      </c>
      <c r="P90" s="2">
        <f t="shared" ca="1" si="27"/>
        <v>172</v>
      </c>
      <c r="Q90" s="2">
        <f t="shared" ca="1" si="20"/>
        <v>0</v>
      </c>
      <c r="R90" s="2">
        <f t="shared" ca="1" si="28"/>
        <v>113</v>
      </c>
      <c r="S90" s="2">
        <f t="shared" ca="1" si="21"/>
        <v>517</v>
      </c>
      <c r="T90" s="2">
        <f t="shared" ca="1" si="22"/>
        <v>522</v>
      </c>
      <c r="U90" s="2" t="str">
        <f t="shared" ca="1" si="29"/>
        <v/>
      </c>
      <c r="V90" s="2">
        <f t="shared" ca="1" si="23"/>
        <v>0</v>
      </c>
    </row>
    <row r="91" spans="2:22" x14ac:dyDescent="0.25">
      <c r="B91" s="2">
        <v>76</v>
      </c>
      <c r="C91" s="2" t="s">
        <v>78</v>
      </c>
      <c r="D91" s="2">
        <f>'Demand Profile'!C80</f>
        <v>90</v>
      </c>
      <c r="E91" s="2">
        <f t="shared" ca="1" si="26"/>
        <v>294</v>
      </c>
      <c r="F91" s="2">
        <f t="shared" ca="1" si="16"/>
        <v>0</v>
      </c>
      <c r="G91" s="2">
        <f t="shared" ca="1" si="24"/>
        <v>204</v>
      </c>
      <c r="H91" s="2">
        <f t="shared" ca="1" si="17"/>
        <v>500</v>
      </c>
      <c r="I91" s="2">
        <f t="shared" ca="1" si="18"/>
        <v>316</v>
      </c>
      <c r="J91" s="2" t="str">
        <f t="shared" ca="1" si="25"/>
        <v/>
      </c>
      <c r="K91" s="2">
        <f t="shared" ca="1" si="19"/>
        <v>0</v>
      </c>
      <c r="M91" s="2">
        <v>76</v>
      </c>
      <c r="N91" s="2" t="s">
        <v>78</v>
      </c>
      <c r="O91" s="2">
        <f>'Demand Profile'!D80</f>
        <v>130</v>
      </c>
      <c r="P91" s="2">
        <f t="shared" ca="1" si="27"/>
        <v>113</v>
      </c>
      <c r="Q91" s="2">
        <f t="shared" ca="1" si="20"/>
        <v>517</v>
      </c>
      <c r="R91" s="2">
        <f t="shared" ca="1" si="28"/>
        <v>500</v>
      </c>
      <c r="S91" s="2">
        <f t="shared" ca="1" si="21"/>
        <v>0</v>
      </c>
      <c r="T91" s="2">
        <f t="shared" ca="1" si="22"/>
        <v>502</v>
      </c>
      <c r="U91" s="2" t="str">
        <f t="shared" ca="1" si="29"/>
        <v>Yes</v>
      </c>
      <c r="V91" s="2">
        <f t="shared" ca="1" si="23"/>
        <v>500</v>
      </c>
    </row>
    <row r="92" spans="2:22" x14ac:dyDescent="0.25">
      <c r="B92" s="2">
        <v>77</v>
      </c>
      <c r="C92" s="2" t="s">
        <v>79</v>
      </c>
      <c r="D92" s="2">
        <f>'Demand Profile'!C81</f>
        <v>26</v>
      </c>
      <c r="E92" s="2">
        <f t="shared" ca="1" si="26"/>
        <v>204</v>
      </c>
      <c r="F92" s="2">
        <f t="shared" ca="1" si="16"/>
        <v>0</v>
      </c>
      <c r="G92" s="2">
        <f t="shared" ca="1" si="24"/>
        <v>178</v>
      </c>
      <c r="H92" s="2">
        <f t="shared" ca="1" si="17"/>
        <v>500</v>
      </c>
      <c r="I92" s="2">
        <f t="shared" ca="1" si="18"/>
        <v>333</v>
      </c>
      <c r="J92" s="2" t="str">
        <f t="shared" ca="1" si="25"/>
        <v/>
      </c>
      <c r="K92" s="2">
        <f t="shared" ca="1" si="19"/>
        <v>0</v>
      </c>
      <c r="M92" s="2">
        <v>77</v>
      </c>
      <c r="N92" s="2" t="s">
        <v>79</v>
      </c>
      <c r="O92" s="2">
        <f>'Demand Profile'!D81</f>
        <v>76</v>
      </c>
      <c r="P92" s="2">
        <f t="shared" ca="1" si="27"/>
        <v>500</v>
      </c>
      <c r="Q92" s="2">
        <f t="shared" ca="1" si="20"/>
        <v>0</v>
      </c>
      <c r="R92" s="2">
        <f t="shared" ca="1" si="28"/>
        <v>424</v>
      </c>
      <c r="S92" s="2">
        <f t="shared" ca="1" si="21"/>
        <v>500</v>
      </c>
      <c r="T92" s="2">
        <f t="shared" ca="1" si="22"/>
        <v>559</v>
      </c>
      <c r="U92" s="2" t="str">
        <f t="shared" ca="1" si="29"/>
        <v/>
      </c>
      <c r="V92" s="2">
        <f t="shared" ca="1" si="23"/>
        <v>0</v>
      </c>
    </row>
    <row r="93" spans="2:22" x14ac:dyDescent="0.25">
      <c r="B93" s="2">
        <v>78</v>
      </c>
      <c r="C93" s="2" t="s">
        <v>80</v>
      </c>
      <c r="D93" s="2">
        <f>'Demand Profile'!C82</f>
        <v>55</v>
      </c>
      <c r="E93" s="2">
        <f t="shared" ca="1" si="26"/>
        <v>178</v>
      </c>
      <c r="F93" s="2">
        <f t="shared" ca="1" si="16"/>
        <v>0</v>
      </c>
      <c r="G93" s="2">
        <f t="shared" ca="1" si="24"/>
        <v>123</v>
      </c>
      <c r="H93" s="2">
        <f t="shared" ca="1" si="17"/>
        <v>500</v>
      </c>
      <c r="I93" s="2">
        <f t="shared" ca="1" si="18"/>
        <v>347</v>
      </c>
      <c r="J93" s="2" t="str">
        <f t="shared" ca="1" si="25"/>
        <v/>
      </c>
      <c r="K93" s="2">
        <f t="shared" ca="1" si="19"/>
        <v>0</v>
      </c>
      <c r="M93" s="2">
        <v>78</v>
      </c>
      <c r="N93" s="2" t="s">
        <v>80</v>
      </c>
      <c r="O93" s="2">
        <f>'Demand Profile'!D82</f>
        <v>108</v>
      </c>
      <c r="P93" s="2">
        <f t="shared" ca="1" si="27"/>
        <v>424</v>
      </c>
      <c r="Q93" s="2">
        <f t="shared" ca="1" si="20"/>
        <v>0</v>
      </c>
      <c r="R93" s="2">
        <f t="shared" ca="1" si="28"/>
        <v>316</v>
      </c>
      <c r="S93" s="2">
        <f t="shared" ca="1" si="21"/>
        <v>500</v>
      </c>
      <c r="T93" s="2">
        <f t="shared" ca="1" si="22"/>
        <v>501</v>
      </c>
      <c r="U93" s="2" t="str">
        <f t="shared" ca="1" si="29"/>
        <v/>
      </c>
      <c r="V93" s="2">
        <f t="shared" ca="1" si="23"/>
        <v>0</v>
      </c>
    </row>
    <row r="94" spans="2:22" x14ac:dyDescent="0.25">
      <c r="B94" s="2">
        <v>79</v>
      </c>
      <c r="C94" s="2" t="s">
        <v>81</v>
      </c>
      <c r="D94" s="2">
        <f>'Demand Profile'!C83</f>
        <v>48</v>
      </c>
      <c r="E94" s="2">
        <f t="shared" ca="1" si="26"/>
        <v>123</v>
      </c>
      <c r="F94" s="2">
        <f t="shared" ca="1" si="16"/>
        <v>0</v>
      </c>
      <c r="G94" s="2">
        <f t="shared" ca="1" si="24"/>
        <v>75</v>
      </c>
      <c r="H94" s="2">
        <f t="shared" ca="1" si="17"/>
        <v>500</v>
      </c>
      <c r="I94" s="2">
        <f t="shared" ca="1" si="18"/>
        <v>313</v>
      </c>
      <c r="J94" s="2" t="str">
        <f t="shared" ca="1" si="25"/>
        <v/>
      </c>
      <c r="K94" s="2">
        <f t="shared" ca="1" si="19"/>
        <v>0</v>
      </c>
      <c r="M94" s="2">
        <v>79</v>
      </c>
      <c r="N94" s="2" t="s">
        <v>81</v>
      </c>
      <c r="O94" s="2">
        <f>'Demand Profile'!D83</f>
        <v>71</v>
      </c>
      <c r="P94" s="2">
        <f t="shared" ca="1" si="27"/>
        <v>316</v>
      </c>
      <c r="Q94" s="2">
        <f t="shared" ca="1" si="20"/>
        <v>0</v>
      </c>
      <c r="R94" s="2">
        <f t="shared" ca="1" si="28"/>
        <v>245</v>
      </c>
      <c r="S94" s="2">
        <f t="shared" ca="1" si="21"/>
        <v>500</v>
      </c>
      <c r="T94" s="2">
        <f t="shared" ca="1" si="22"/>
        <v>512</v>
      </c>
      <c r="U94" s="2" t="str">
        <f t="shared" ca="1" si="29"/>
        <v/>
      </c>
      <c r="V94" s="2">
        <f t="shared" ca="1" si="23"/>
        <v>0</v>
      </c>
    </row>
    <row r="95" spans="2:22" x14ac:dyDescent="0.25">
      <c r="B95" s="2">
        <v>80</v>
      </c>
      <c r="C95" s="2" t="s">
        <v>82</v>
      </c>
      <c r="D95" s="2">
        <f>'Demand Profile'!C84</f>
        <v>18</v>
      </c>
      <c r="E95" s="2">
        <f t="shared" ca="1" si="26"/>
        <v>75</v>
      </c>
      <c r="F95" s="2">
        <f t="shared" ca="1" si="16"/>
        <v>0</v>
      </c>
      <c r="G95" s="2">
        <f t="shared" ca="1" si="24"/>
        <v>57</v>
      </c>
      <c r="H95" s="2">
        <f t="shared" ca="1" si="17"/>
        <v>500</v>
      </c>
      <c r="I95" s="2">
        <f t="shared" ca="1" si="18"/>
        <v>390</v>
      </c>
      <c r="J95" s="2" t="str">
        <f t="shared" ca="1" si="25"/>
        <v/>
      </c>
      <c r="K95" s="2">
        <f t="shared" ca="1" si="19"/>
        <v>0</v>
      </c>
      <c r="M95" s="2">
        <v>80</v>
      </c>
      <c r="N95" s="2" t="s">
        <v>82</v>
      </c>
      <c r="O95" s="2">
        <f>'Demand Profile'!D84</f>
        <v>65</v>
      </c>
      <c r="P95" s="2">
        <f t="shared" ca="1" si="27"/>
        <v>245</v>
      </c>
      <c r="Q95" s="2">
        <f t="shared" ca="1" si="20"/>
        <v>0</v>
      </c>
      <c r="R95" s="2">
        <f t="shared" ca="1" si="28"/>
        <v>180</v>
      </c>
      <c r="S95" s="2">
        <f t="shared" ca="1" si="21"/>
        <v>500</v>
      </c>
      <c r="T95" s="2">
        <f t="shared" ca="1" si="22"/>
        <v>483</v>
      </c>
      <c r="U95" s="2" t="str">
        <f t="shared" ca="1" si="29"/>
        <v/>
      </c>
      <c r="V95" s="2">
        <f t="shared" ca="1" si="23"/>
        <v>0</v>
      </c>
    </row>
    <row r="96" spans="2:22" x14ac:dyDescent="0.25">
      <c r="B96" s="2">
        <v>81</v>
      </c>
      <c r="C96" s="2" t="s">
        <v>83</v>
      </c>
      <c r="D96" s="2">
        <f>'Demand Profile'!C85</f>
        <v>83</v>
      </c>
      <c r="E96" s="2">
        <f t="shared" ca="1" si="26"/>
        <v>57</v>
      </c>
      <c r="F96" s="2">
        <f t="shared" ca="1" si="16"/>
        <v>500</v>
      </c>
      <c r="G96" s="2">
        <f t="shared" ca="1" si="24"/>
        <v>474</v>
      </c>
      <c r="H96" s="2">
        <f t="shared" ca="1" si="17"/>
        <v>0</v>
      </c>
      <c r="I96" s="2">
        <f t="shared" ca="1" si="18"/>
        <v>345</v>
      </c>
      <c r="J96" s="2" t="str">
        <f t="shared" ca="1" si="25"/>
        <v/>
      </c>
      <c r="K96" s="2">
        <f t="shared" ca="1" si="19"/>
        <v>0</v>
      </c>
      <c r="M96" s="2">
        <v>81</v>
      </c>
      <c r="N96" s="2" t="s">
        <v>83</v>
      </c>
      <c r="O96" s="2">
        <f>'Demand Profile'!D85</f>
        <v>72</v>
      </c>
      <c r="P96" s="2">
        <f t="shared" ca="1" si="27"/>
        <v>180</v>
      </c>
      <c r="Q96" s="2">
        <f t="shared" ca="1" si="20"/>
        <v>0</v>
      </c>
      <c r="R96" s="2">
        <f t="shared" ca="1" si="28"/>
        <v>108</v>
      </c>
      <c r="S96" s="2">
        <f t="shared" ca="1" si="21"/>
        <v>500</v>
      </c>
      <c r="T96" s="2">
        <f t="shared" ca="1" si="22"/>
        <v>491</v>
      </c>
      <c r="U96" s="2" t="str">
        <f t="shared" ca="1" si="29"/>
        <v/>
      </c>
      <c r="V96" s="2">
        <f t="shared" ca="1" si="23"/>
        <v>0</v>
      </c>
    </row>
    <row r="97" spans="2:22" x14ac:dyDescent="0.25">
      <c r="B97" s="2">
        <v>82</v>
      </c>
      <c r="C97" s="2" t="s">
        <v>84</v>
      </c>
      <c r="D97" s="2">
        <f>'Demand Profile'!C86</f>
        <v>69</v>
      </c>
      <c r="E97" s="2">
        <f t="shared" ca="1" si="26"/>
        <v>474</v>
      </c>
      <c r="F97" s="2">
        <f t="shared" ca="1" si="16"/>
        <v>0</v>
      </c>
      <c r="G97" s="2">
        <f t="shared" ca="1" si="24"/>
        <v>405</v>
      </c>
      <c r="H97" s="2">
        <f t="shared" ca="1" si="17"/>
        <v>0</v>
      </c>
      <c r="I97" s="2">
        <f t="shared" ca="1" si="18"/>
        <v>334</v>
      </c>
      <c r="J97" s="2" t="str">
        <f t="shared" ca="1" si="25"/>
        <v/>
      </c>
      <c r="K97" s="2">
        <f t="shared" ca="1" si="19"/>
        <v>0</v>
      </c>
      <c r="M97" s="2">
        <v>82</v>
      </c>
      <c r="N97" s="2" t="s">
        <v>84</v>
      </c>
      <c r="O97" s="2">
        <f>'Demand Profile'!D86</f>
        <v>110</v>
      </c>
      <c r="P97" s="2">
        <f t="shared" ca="1" si="27"/>
        <v>108</v>
      </c>
      <c r="Q97" s="2">
        <f t="shared" ca="1" si="20"/>
        <v>500</v>
      </c>
      <c r="R97" s="2">
        <f t="shared" ca="1" si="28"/>
        <v>498</v>
      </c>
      <c r="S97" s="2">
        <f t="shared" ca="1" si="21"/>
        <v>0</v>
      </c>
      <c r="T97" s="2">
        <f t="shared" ca="1" si="22"/>
        <v>391</v>
      </c>
      <c r="U97" s="2" t="str">
        <f t="shared" ca="1" si="29"/>
        <v/>
      </c>
      <c r="V97" s="2">
        <f t="shared" ca="1" si="23"/>
        <v>0</v>
      </c>
    </row>
    <row r="98" spans="2:22" x14ac:dyDescent="0.25">
      <c r="B98" s="2">
        <v>83</v>
      </c>
      <c r="C98" s="2" t="s">
        <v>85</v>
      </c>
      <c r="D98" s="2">
        <f>'Demand Profile'!C87</f>
        <v>17</v>
      </c>
      <c r="E98" s="2">
        <f t="shared" ca="1" si="26"/>
        <v>405</v>
      </c>
      <c r="F98" s="2">
        <f t="shared" ca="1" si="16"/>
        <v>0</v>
      </c>
      <c r="G98" s="2">
        <f t="shared" ca="1" si="24"/>
        <v>388</v>
      </c>
      <c r="H98" s="2">
        <f t="shared" ca="1" si="17"/>
        <v>0</v>
      </c>
      <c r="I98" s="2">
        <f t="shared" ca="1" si="18"/>
        <v>394</v>
      </c>
      <c r="J98" s="2" t="str">
        <f t="shared" ca="1" si="25"/>
        <v>Yes</v>
      </c>
      <c r="K98" s="2">
        <f t="shared" ca="1" si="19"/>
        <v>500</v>
      </c>
      <c r="M98" s="2">
        <v>83</v>
      </c>
      <c r="N98" s="2" t="s">
        <v>85</v>
      </c>
      <c r="O98" s="2">
        <f>'Demand Profile'!D87</f>
        <v>133</v>
      </c>
      <c r="P98" s="2">
        <f t="shared" ca="1" si="27"/>
        <v>498</v>
      </c>
      <c r="Q98" s="2">
        <f t="shared" ca="1" si="20"/>
        <v>0</v>
      </c>
      <c r="R98" s="2">
        <f t="shared" ca="1" si="28"/>
        <v>365</v>
      </c>
      <c r="S98" s="2">
        <f t="shared" ca="1" si="21"/>
        <v>0</v>
      </c>
      <c r="T98" s="2">
        <f t="shared" ca="1" si="22"/>
        <v>325</v>
      </c>
      <c r="U98" s="2" t="str">
        <f t="shared" ca="1" si="29"/>
        <v/>
      </c>
      <c r="V98" s="2">
        <f t="shared" ca="1" si="23"/>
        <v>0</v>
      </c>
    </row>
    <row r="99" spans="2:22" x14ac:dyDescent="0.25">
      <c r="B99" s="2">
        <v>84</v>
      </c>
      <c r="C99" s="2" t="s">
        <v>86</v>
      </c>
      <c r="D99" s="2">
        <f>'Demand Profile'!C88</f>
        <v>43</v>
      </c>
      <c r="E99" s="2">
        <f t="shared" ca="1" si="26"/>
        <v>388</v>
      </c>
      <c r="F99" s="2">
        <f t="shared" ca="1" si="16"/>
        <v>0</v>
      </c>
      <c r="G99" s="2">
        <f t="shared" ca="1" si="24"/>
        <v>345</v>
      </c>
      <c r="H99" s="2">
        <f t="shared" ca="1" si="17"/>
        <v>500</v>
      </c>
      <c r="I99" s="2">
        <f t="shared" ca="1" si="18"/>
        <v>396</v>
      </c>
      <c r="J99" s="2" t="str">
        <f t="shared" ca="1" si="25"/>
        <v/>
      </c>
      <c r="K99" s="2">
        <f t="shared" ca="1" si="19"/>
        <v>0</v>
      </c>
      <c r="M99" s="2">
        <v>84</v>
      </c>
      <c r="N99" s="2" t="s">
        <v>86</v>
      </c>
      <c r="O99" s="2">
        <f>'Demand Profile'!D88</f>
        <v>50</v>
      </c>
      <c r="P99" s="2">
        <f t="shared" ca="1" si="27"/>
        <v>365</v>
      </c>
      <c r="Q99" s="2">
        <f t="shared" ca="1" si="20"/>
        <v>0</v>
      </c>
      <c r="R99" s="2">
        <f t="shared" ca="1" si="28"/>
        <v>315</v>
      </c>
      <c r="S99" s="2">
        <f t="shared" ca="1" si="21"/>
        <v>0</v>
      </c>
      <c r="T99" s="2">
        <f t="shared" ca="1" si="22"/>
        <v>315</v>
      </c>
      <c r="U99" s="2" t="str">
        <f t="shared" ca="1" si="29"/>
        <v>Yes</v>
      </c>
      <c r="V99" s="2">
        <f t="shared" ca="1" si="23"/>
        <v>500</v>
      </c>
    </row>
    <row r="100" spans="2:22" x14ac:dyDescent="0.25">
      <c r="B100" s="2">
        <v>85</v>
      </c>
      <c r="C100" s="2" t="s">
        <v>87</v>
      </c>
      <c r="D100" s="2">
        <f>'Demand Profile'!C89</f>
        <v>69</v>
      </c>
      <c r="E100" s="2">
        <f t="shared" ca="1" si="26"/>
        <v>345</v>
      </c>
      <c r="F100" s="2">
        <f t="shared" ca="1" si="16"/>
        <v>0</v>
      </c>
      <c r="G100" s="2">
        <f t="shared" ca="1" si="24"/>
        <v>276</v>
      </c>
      <c r="H100" s="2">
        <f t="shared" ca="1" si="17"/>
        <v>500</v>
      </c>
      <c r="I100" s="2">
        <f t="shared" ca="1" si="18"/>
        <v>373</v>
      </c>
      <c r="J100" s="2" t="str">
        <f t="shared" ca="1" si="25"/>
        <v/>
      </c>
      <c r="K100" s="2">
        <f t="shared" ca="1" si="19"/>
        <v>0</v>
      </c>
      <c r="M100" s="2">
        <v>85</v>
      </c>
      <c r="N100" s="2" t="s">
        <v>87</v>
      </c>
      <c r="O100" s="2">
        <f>'Demand Profile'!D89</f>
        <v>82</v>
      </c>
      <c r="P100" s="2">
        <f t="shared" ca="1" si="27"/>
        <v>315</v>
      </c>
      <c r="Q100" s="2">
        <f t="shared" ca="1" si="20"/>
        <v>0</v>
      </c>
      <c r="R100" s="2">
        <f t="shared" ca="1" si="28"/>
        <v>233</v>
      </c>
      <c r="S100" s="2">
        <f t="shared" ca="1" si="21"/>
        <v>500</v>
      </c>
      <c r="T100" s="2">
        <f t="shared" ca="1" si="22"/>
        <v>277</v>
      </c>
      <c r="U100" s="2" t="str">
        <f t="shared" ca="1" si="29"/>
        <v/>
      </c>
      <c r="V100" s="2">
        <f t="shared" ca="1" si="23"/>
        <v>0</v>
      </c>
    </row>
    <row r="101" spans="2:22" x14ac:dyDescent="0.25">
      <c r="B101" s="2">
        <v>86</v>
      </c>
      <c r="C101" s="2" t="s">
        <v>88</v>
      </c>
      <c r="D101" s="2">
        <f>'Demand Profile'!C90</f>
        <v>14</v>
      </c>
      <c r="E101" s="2">
        <f t="shared" ca="1" si="26"/>
        <v>276</v>
      </c>
      <c r="F101" s="2">
        <f t="shared" ca="1" si="16"/>
        <v>0</v>
      </c>
      <c r="G101" s="2">
        <f t="shared" ca="1" si="24"/>
        <v>262</v>
      </c>
      <c r="H101" s="2">
        <f t="shared" ca="1" si="17"/>
        <v>500</v>
      </c>
      <c r="I101" s="2">
        <f t="shared" ca="1" si="18"/>
        <v>435</v>
      </c>
      <c r="J101" s="2" t="str">
        <f t="shared" ca="1" si="25"/>
        <v/>
      </c>
      <c r="K101" s="2">
        <f t="shared" ca="1" si="19"/>
        <v>0</v>
      </c>
      <c r="M101" s="2">
        <v>86</v>
      </c>
      <c r="N101" s="2" t="s">
        <v>88</v>
      </c>
      <c r="O101" s="2">
        <f>'Demand Profile'!D90</f>
        <v>36</v>
      </c>
      <c r="P101" s="2">
        <f t="shared" ca="1" si="27"/>
        <v>233</v>
      </c>
      <c r="Q101" s="2">
        <f t="shared" ca="1" si="20"/>
        <v>0</v>
      </c>
      <c r="R101" s="2">
        <f t="shared" ca="1" si="28"/>
        <v>197</v>
      </c>
      <c r="S101" s="2">
        <f t="shared" ca="1" si="21"/>
        <v>500</v>
      </c>
      <c r="T101" s="2">
        <f t="shared" ca="1" si="22"/>
        <v>304</v>
      </c>
      <c r="U101" s="2" t="str">
        <f t="shared" ca="1" si="29"/>
        <v/>
      </c>
      <c r="V101" s="2">
        <f t="shared" ca="1" si="23"/>
        <v>0</v>
      </c>
    </row>
    <row r="102" spans="2:22" x14ac:dyDescent="0.25">
      <c r="B102" s="2">
        <v>87</v>
      </c>
      <c r="C102" s="2" t="s">
        <v>89</v>
      </c>
      <c r="D102" s="2">
        <f>'Demand Profile'!C91</f>
        <v>95</v>
      </c>
      <c r="E102" s="2">
        <f t="shared" ca="1" si="26"/>
        <v>262</v>
      </c>
      <c r="F102" s="2">
        <f t="shared" ca="1" si="16"/>
        <v>0</v>
      </c>
      <c r="G102" s="2">
        <f t="shared" ca="1" si="24"/>
        <v>167</v>
      </c>
      <c r="H102" s="2">
        <f t="shared" ca="1" si="17"/>
        <v>500</v>
      </c>
      <c r="I102" s="2">
        <f t="shared" ca="1" si="18"/>
        <v>386</v>
      </c>
      <c r="J102" s="2" t="str">
        <f t="shared" ca="1" si="25"/>
        <v/>
      </c>
      <c r="K102" s="2">
        <f t="shared" ca="1" si="19"/>
        <v>0</v>
      </c>
      <c r="M102" s="2">
        <v>87</v>
      </c>
      <c r="N102" s="2" t="s">
        <v>89</v>
      </c>
      <c r="O102" s="2">
        <f>'Demand Profile'!D91</f>
        <v>80</v>
      </c>
      <c r="P102" s="2">
        <f t="shared" ca="1" si="27"/>
        <v>197</v>
      </c>
      <c r="Q102" s="2">
        <f t="shared" ca="1" si="20"/>
        <v>0</v>
      </c>
      <c r="R102" s="2">
        <f t="shared" ca="1" si="28"/>
        <v>117</v>
      </c>
      <c r="S102" s="2">
        <f t="shared" ca="1" si="21"/>
        <v>500</v>
      </c>
      <c r="T102" s="2">
        <f t="shared" ca="1" si="22"/>
        <v>332</v>
      </c>
      <c r="U102" s="2" t="str">
        <f t="shared" ca="1" si="29"/>
        <v/>
      </c>
      <c r="V102" s="2">
        <f t="shared" ca="1" si="23"/>
        <v>0</v>
      </c>
    </row>
    <row r="103" spans="2:22" x14ac:dyDescent="0.25">
      <c r="B103" s="2">
        <v>88</v>
      </c>
      <c r="C103" s="2" t="s">
        <v>90</v>
      </c>
      <c r="D103" s="2">
        <f>'Demand Profile'!C92</f>
        <v>38</v>
      </c>
      <c r="E103" s="2">
        <f t="shared" ca="1" si="26"/>
        <v>167</v>
      </c>
      <c r="F103" s="2">
        <f t="shared" ca="1" si="16"/>
        <v>0</v>
      </c>
      <c r="G103" s="2">
        <f t="shared" ca="1" si="24"/>
        <v>129</v>
      </c>
      <c r="H103" s="2">
        <f t="shared" ca="1" si="17"/>
        <v>500</v>
      </c>
      <c r="I103" s="2">
        <f t="shared" ca="1" si="18"/>
        <v>406</v>
      </c>
      <c r="J103" s="2" t="str">
        <f t="shared" ca="1" si="25"/>
        <v/>
      </c>
      <c r="K103" s="2">
        <f t="shared" ca="1" si="19"/>
        <v>0</v>
      </c>
      <c r="M103" s="2">
        <v>88</v>
      </c>
      <c r="N103" s="2" t="s">
        <v>90</v>
      </c>
      <c r="O103" s="2">
        <f>'Demand Profile'!D92</f>
        <v>10</v>
      </c>
      <c r="P103" s="2">
        <f t="shared" ca="1" si="27"/>
        <v>117</v>
      </c>
      <c r="Q103" s="2">
        <f t="shared" ca="1" si="20"/>
        <v>0</v>
      </c>
      <c r="R103" s="2">
        <f t="shared" ca="1" si="28"/>
        <v>107</v>
      </c>
      <c r="S103" s="2">
        <f t="shared" ca="1" si="21"/>
        <v>500</v>
      </c>
      <c r="T103" s="2">
        <f t="shared" ca="1" si="22"/>
        <v>394</v>
      </c>
      <c r="U103" s="2" t="str">
        <f t="shared" ca="1" si="29"/>
        <v/>
      </c>
      <c r="V103" s="2">
        <f t="shared" ca="1" si="23"/>
        <v>0</v>
      </c>
    </row>
    <row r="104" spans="2:22" x14ac:dyDescent="0.25">
      <c r="B104" s="2">
        <v>89</v>
      </c>
      <c r="C104" s="2" t="s">
        <v>91</v>
      </c>
      <c r="D104" s="2">
        <f>'Demand Profile'!C93</f>
        <v>58</v>
      </c>
      <c r="E104" s="2">
        <f t="shared" ca="1" si="26"/>
        <v>129</v>
      </c>
      <c r="F104" s="2">
        <f t="shared" ca="1" si="16"/>
        <v>0</v>
      </c>
      <c r="G104" s="2">
        <f t="shared" ca="1" si="24"/>
        <v>71</v>
      </c>
      <c r="H104" s="2">
        <f t="shared" ca="1" si="17"/>
        <v>500</v>
      </c>
      <c r="I104" s="2">
        <f t="shared" ca="1" si="18"/>
        <v>407</v>
      </c>
      <c r="J104" s="2" t="str">
        <f t="shared" ca="1" si="25"/>
        <v/>
      </c>
      <c r="K104" s="2">
        <f t="shared" ca="1" si="19"/>
        <v>0</v>
      </c>
      <c r="M104" s="2">
        <v>89</v>
      </c>
      <c r="N104" s="2" t="s">
        <v>91</v>
      </c>
      <c r="O104" s="2">
        <f>'Demand Profile'!D93</f>
        <v>67</v>
      </c>
      <c r="P104" s="2">
        <f t="shared" ca="1" si="27"/>
        <v>107</v>
      </c>
      <c r="Q104" s="2">
        <f t="shared" ca="1" si="20"/>
        <v>0</v>
      </c>
      <c r="R104" s="2">
        <f t="shared" ca="1" si="28"/>
        <v>40</v>
      </c>
      <c r="S104" s="2">
        <f t="shared" ca="1" si="21"/>
        <v>500</v>
      </c>
      <c r="T104" s="2">
        <f t="shared" ca="1" si="22"/>
        <v>435</v>
      </c>
      <c r="U104" s="2" t="str">
        <f t="shared" ca="1" si="29"/>
        <v/>
      </c>
      <c r="V104" s="2">
        <f t="shared" ca="1" si="23"/>
        <v>0</v>
      </c>
    </row>
    <row r="105" spans="2:22" x14ac:dyDescent="0.25">
      <c r="B105" s="2">
        <v>90</v>
      </c>
      <c r="C105" s="2" t="s">
        <v>92</v>
      </c>
      <c r="D105" s="2">
        <f>'Demand Profile'!C94</f>
        <v>77</v>
      </c>
      <c r="E105" s="2">
        <f t="shared" ca="1" si="26"/>
        <v>71</v>
      </c>
      <c r="F105" s="2">
        <f t="shared" ca="1" si="16"/>
        <v>500</v>
      </c>
      <c r="G105" s="2">
        <f t="shared" ca="1" si="24"/>
        <v>494</v>
      </c>
      <c r="H105" s="2">
        <f t="shared" ca="1" si="17"/>
        <v>0</v>
      </c>
      <c r="I105" s="2">
        <f t="shared" ca="1" si="18"/>
        <v>403</v>
      </c>
      <c r="J105" s="2" t="str">
        <f t="shared" ca="1" si="25"/>
        <v/>
      </c>
      <c r="K105" s="2">
        <f t="shared" ca="1" si="19"/>
        <v>0</v>
      </c>
      <c r="M105" s="2">
        <v>90</v>
      </c>
      <c r="N105" s="2" t="s">
        <v>92</v>
      </c>
      <c r="O105" s="2">
        <f>'Demand Profile'!D94</f>
        <v>40</v>
      </c>
      <c r="P105" s="2">
        <f t="shared" ca="1" si="27"/>
        <v>40</v>
      </c>
      <c r="Q105" s="2">
        <f t="shared" ca="1" si="20"/>
        <v>500</v>
      </c>
      <c r="R105" s="2">
        <f t="shared" ca="1" si="28"/>
        <v>500</v>
      </c>
      <c r="S105" s="2">
        <f t="shared" ca="1" si="21"/>
        <v>0</v>
      </c>
      <c r="T105" s="2">
        <f t="shared" ca="1" si="22"/>
        <v>533</v>
      </c>
      <c r="U105" s="2" t="str">
        <f t="shared" ca="1" si="29"/>
        <v>Yes</v>
      </c>
      <c r="V105" s="2">
        <f t="shared" ca="1" si="23"/>
        <v>500</v>
      </c>
    </row>
    <row r="106" spans="2:22" x14ac:dyDescent="0.25">
      <c r="B106" s="2">
        <v>91</v>
      </c>
      <c r="C106" s="2" t="s">
        <v>93</v>
      </c>
      <c r="D106" s="2">
        <f>'Demand Profile'!C95</f>
        <v>45</v>
      </c>
      <c r="E106" s="2">
        <f t="shared" ca="1" si="26"/>
        <v>494</v>
      </c>
      <c r="F106" s="2">
        <f t="shared" ca="1" si="16"/>
        <v>0</v>
      </c>
      <c r="G106" s="2">
        <f t="shared" ca="1" si="24"/>
        <v>449</v>
      </c>
      <c r="H106" s="2">
        <f t="shared" ca="1" si="17"/>
        <v>0</v>
      </c>
      <c r="I106" s="2">
        <f t="shared" ca="1" si="18"/>
        <v>372</v>
      </c>
      <c r="J106" s="2" t="str">
        <f t="shared" ca="1" si="25"/>
        <v/>
      </c>
      <c r="K106" s="2">
        <f t="shared" ca="1" si="19"/>
        <v>0</v>
      </c>
      <c r="M106" s="2">
        <v>91</v>
      </c>
      <c r="N106" s="2" t="s">
        <v>93</v>
      </c>
      <c r="O106" s="2">
        <f>'Demand Profile'!D95</f>
        <v>44</v>
      </c>
      <c r="P106" s="2">
        <f t="shared" ca="1" si="27"/>
        <v>500</v>
      </c>
      <c r="Q106" s="2">
        <f t="shared" ca="1" si="20"/>
        <v>0</v>
      </c>
      <c r="R106" s="2">
        <f t="shared" ca="1" si="28"/>
        <v>456</v>
      </c>
      <c r="S106" s="2">
        <f t="shared" ca="1" si="21"/>
        <v>500</v>
      </c>
      <c r="T106" s="2">
        <f t="shared" ca="1" si="22"/>
        <v>628</v>
      </c>
      <c r="U106" s="2" t="str">
        <f t="shared" ca="1" si="29"/>
        <v/>
      </c>
      <c r="V106" s="2">
        <f t="shared" ca="1" si="23"/>
        <v>0</v>
      </c>
    </row>
    <row r="107" spans="2:22" x14ac:dyDescent="0.25">
      <c r="B107" s="2">
        <v>92</v>
      </c>
      <c r="C107" s="2" t="s">
        <v>94</v>
      </c>
      <c r="D107" s="2">
        <f>'Demand Profile'!C96</f>
        <v>46</v>
      </c>
      <c r="E107" s="2">
        <f t="shared" ca="1" si="26"/>
        <v>449</v>
      </c>
      <c r="F107" s="2">
        <f t="shared" ca="1" si="16"/>
        <v>0</v>
      </c>
      <c r="G107" s="2">
        <f t="shared" ca="1" si="24"/>
        <v>403</v>
      </c>
      <c r="H107" s="2">
        <f t="shared" ca="1" si="17"/>
        <v>0</v>
      </c>
      <c r="I107" s="2">
        <f t="shared" ca="1" si="18"/>
        <v>331</v>
      </c>
      <c r="J107" s="2" t="str">
        <f t="shared" ca="1" si="25"/>
        <v/>
      </c>
      <c r="K107" s="2">
        <f t="shared" ca="1" si="19"/>
        <v>0</v>
      </c>
      <c r="M107" s="2">
        <v>92</v>
      </c>
      <c r="N107" s="2" t="s">
        <v>94</v>
      </c>
      <c r="O107" s="2">
        <f>'Demand Profile'!D96</f>
        <v>63</v>
      </c>
      <c r="P107" s="2">
        <f t="shared" ca="1" si="27"/>
        <v>456</v>
      </c>
      <c r="Q107" s="2">
        <f t="shared" ca="1" si="20"/>
        <v>0</v>
      </c>
      <c r="R107" s="2">
        <f t="shared" ca="1" si="28"/>
        <v>393</v>
      </c>
      <c r="S107" s="2">
        <f t="shared" ca="1" si="21"/>
        <v>500</v>
      </c>
      <c r="T107" s="2">
        <f t="shared" ca="1" si="22"/>
        <v>677</v>
      </c>
      <c r="U107" s="2" t="str">
        <f t="shared" ca="1" si="29"/>
        <v/>
      </c>
      <c r="V107" s="2">
        <f t="shared" ca="1" si="23"/>
        <v>0</v>
      </c>
    </row>
    <row r="108" spans="2:22" x14ac:dyDescent="0.25">
      <c r="B108" s="2">
        <v>93</v>
      </c>
      <c r="C108" s="2" t="s">
        <v>95</v>
      </c>
      <c r="D108" s="2">
        <f>'Demand Profile'!C97</f>
        <v>76</v>
      </c>
      <c r="E108" s="2">
        <f t="shared" ca="1" si="26"/>
        <v>403</v>
      </c>
      <c r="F108" s="2">
        <f t="shared" ca="1" si="16"/>
        <v>0</v>
      </c>
      <c r="G108" s="2">
        <f t="shared" ca="1" si="24"/>
        <v>327</v>
      </c>
      <c r="H108" s="2">
        <f t="shared" ca="1" si="17"/>
        <v>0</v>
      </c>
      <c r="I108" s="2">
        <f t="shared" ca="1" si="18"/>
        <v>320</v>
      </c>
      <c r="J108" s="2" t="str">
        <f t="shared" ca="1" si="25"/>
        <v/>
      </c>
      <c r="K108" s="2">
        <f t="shared" ca="1" si="19"/>
        <v>0</v>
      </c>
      <c r="M108" s="2">
        <v>93</v>
      </c>
      <c r="N108" s="2" t="s">
        <v>95</v>
      </c>
      <c r="O108" s="2">
        <f>'Demand Profile'!D97</f>
        <v>108</v>
      </c>
      <c r="P108" s="2">
        <f t="shared" ca="1" si="27"/>
        <v>393</v>
      </c>
      <c r="Q108" s="2">
        <f t="shared" ca="1" si="20"/>
        <v>0</v>
      </c>
      <c r="R108" s="2">
        <f t="shared" ca="1" si="28"/>
        <v>285</v>
      </c>
      <c r="S108" s="2">
        <f t="shared" ca="1" si="21"/>
        <v>500</v>
      </c>
      <c r="T108" s="2">
        <f t="shared" ca="1" si="22"/>
        <v>682</v>
      </c>
      <c r="U108" s="2" t="str">
        <f t="shared" ca="1" si="29"/>
        <v/>
      </c>
      <c r="V108" s="2">
        <f t="shared" ca="1" si="23"/>
        <v>0</v>
      </c>
    </row>
    <row r="109" spans="2:22" x14ac:dyDescent="0.25">
      <c r="B109" s="2">
        <v>94</v>
      </c>
      <c r="C109" s="2" t="s">
        <v>96</v>
      </c>
      <c r="D109" s="2">
        <f>'Demand Profile'!C98</f>
        <v>46</v>
      </c>
      <c r="E109" s="2">
        <f t="shared" ca="1" si="26"/>
        <v>327</v>
      </c>
      <c r="F109" s="2">
        <f t="shared" ca="1" si="16"/>
        <v>0</v>
      </c>
      <c r="G109" s="2">
        <f t="shared" ca="1" si="24"/>
        <v>281</v>
      </c>
      <c r="H109" s="2">
        <f t="shared" ca="1" si="17"/>
        <v>0</v>
      </c>
      <c r="I109" s="2">
        <f t="shared" ca="1" si="18"/>
        <v>366</v>
      </c>
      <c r="J109" s="2" t="str">
        <f t="shared" ca="1" si="25"/>
        <v>Yes</v>
      </c>
      <c r="K109" s="2">
        <f t="shared" ca="1" si="19"/>
        <v>500</v>
      </c>
      <c r="M109" s="2">
        <v>94</v>
      </c>
      <c r="N109" s="2" t="s">
        <v>96</v>
      </c>
      <c r="O109" s="2">
        <f>'Demand Profile'!D98</f>
        <v>72</v>
      </c>
      <c r="P109" s="2">
        <f t="shared" ca="1" si="27"/>
        <v>285</v>
      </c>
      <c r="Q109" s="2">
        <f t="shared" ca="1" si="20"/>
        <v>0</v>
      </c>
      <c r="R109" s="2">
        <f t="shared" ca="1" si="28"/>
        <v>213</v>
      </c>
      <c r="S109" s="2">
        <f t="shared" ca="1" si="21"/>
        <v>500</v>
      </c>
      <c r="T109" s="2">
        <f t="shared" ca="1" si="22"/>
        <v>735</v>
      </c>
      <c r="U109" s="2" t="str">
        <f t="shared" ca="1" si="29"/>
        <v>Yes</v>
      </c>
      <c r="V109" s="2">
        <f t="shared" ca="1" si="23"/>
        <v>522</v>
      </c>
    </row>
    <row r="110" spans="2:22" x14ac:dyDescent="0.25">
      <c r="B110" s="2">
        <v>95</v>
      </c>
      <c r="C110" s="2" t="s">
        <v>97</v>
      </c>
      <c r="D110" s="2">
        <f>'Demand Profile'!C99</f>
        <v>58</v>
      </c>
      <c r="E110" s="2">
        <f t="shared" ca="1" si="26"/>
        <v>281</v>
      </c>
      <c r="F110" s="2">
        <f t="shared" ca="1" si="16"/>
        <v>0</v>
      </c>
      <c r="G110" s="2">
        <f t="shared" ca="1" si="24"/>
        <v>223</v>
      </c>
      <c r="H110" s="2">
        <f t="shared" ca="1" si="17"/>
        <v>500</v>
      </c>
      <c r="I110" s="2">
        <f t="shared" ca="1" si="18"/>
        <v>317</v>
      </c>
      <c r="J110" s="2" t="str">
        <f t="shared" ca="1" si="25"/>
        <v/>
      </c>
      <c r="K110" s="2">
        <f t="shared" ca="1" si="19"/>
        <v>0</v>
      </c>
      <c r="M110" s="2">
        <v>95</v>
      </c>
      <c r="N110" s="2" t="s">
        <v>97</v>
      </c>
      <c r="O110" s="2">
        <f>'Demand Profile'!D99</f>
        <v>108</v>
      </c>
      <c r="P110" s="2">
        <f t="shared" ca="1" si="27"/>
        <v>213</v>
      </c>
      <c r="Q110" s="2">
        <f t="shared" ca="1" si="20"/>
        <v>0</v>
      </c>
      <c r="R110" s="2">
        <f t="shared" ca="1" si="28"/>
        <v>105</v>
      </c>
      <c r="S110" s="2">
        <f t="shared" ca="1" si="21"/>
        <v>1022</v>
      </c>
      <c r="T110" s="2">
        <f t="shared" ca="1" si="22"/>
        <v>763</v>
      </c>
      <c r="U110" s="2" t="str">
        <f t="shared" ca="1" si="29"/>
        <v/>
      </c>
      <c r="V110" s="2">
        <f t="shared" ca="1" si="23"/>
        <v>0</v>
      </c>
    </row>
    <row r="111" spans="2:22" x14ac:dyDescent="0.25">
      <c r="B111" s="2">
        <v>96</v>
      </c>
      <c r="C111" s="2" t="s">
        <v>98</v>
      </c>
      <c r="D111" s="2">
        <f>'Demand Profile'!C100</f>
        <v>59</v>
      </c>
      <c r="E111" s="2">
        <f t="shared" ca="1" si="26"/>
        <v>223</v>
      </c>
      <c r="F111" s="2">
        <f t="shared" ca="1" si="16"/>
        <v>0</v>
      </c>
      <c r="G111" s="2">
        <f t="shared" ca="1" si="24"/>
        <v>164</v>
      </c>
      <c r="H111" s="2">
        <f t="shared" ca="1" si="17"/>
        <v>500</v>
      </c>
      <c r="I111" s="2">
        <f t="shared" ca="1" si="18"/>
        <v>342</v>
      </c>
      <c r="J111" s="2" t="str">
        <f t="shared" ca="1" si="25"/>
        <v/>
      </c>
      <c r="K111" s="2">
        <f t="shared" ca="1" si="19"/>
        <v>0</v>
      </c>
      <c r="M111" s="2">
        <v>96</v>
      </c>
      <c r="N111" s="2" t="s">
        <v>98</v>
      </c>
      <c r="O111" s="2">
        <f>'Demand Profile'!D100</f>
        <v>138</v>
      </c>
      <c r="P111" s="2">
        <f t="shared" ca="1" si="27"/>
        <v>105</v>
      </c>
      <c r="Q111" s="2">
        <f t="shared" ca="1" si="20"/>
        <v>500</v>
      </c>
      <c r="R111" s="2">
        <f t="shared" ca="1" si="28"/>
        <v>467</v>
      </c>
      <c r="S111" s="2">
        <f t="shared" ca="1" si="21"/>
        <v>522</v>
      </c>
      <c r="T111" s="2">
        <f t="shared" ca="1" si="22"/>
        <v>753</v>
      </c>
      <c r="U111" s="2" t="str">
        <f t="shared" ca="1" si="29"/>
        <v/>
      </c>
      <c r="V111" s="2">
        <f t="shared" ca="1" si="23"/>
        <v>0</v>
      </c>
    </row>
    <row r="112" spans="2:22" x14ac:dyDescent="0.25">
      <c r="B112" s="2">
        <v>97</v>
      </c>
      <c r="C112" s="2" t="s">
        <v>99</v>
      </c>
      <c r="D112" s="2">
        <f>'Demand Profile'!C101</f>
        <v>73</v>
      </c>
      <c r="E112" s="2">
        <f t="shared" ca="1" si="26"/>
        <v>164</v>
      </c>
      <c r="F112" s="2">
        <f t="shared" ca="1" si="16"/>
        <v>0</v>
      </c>
      <c r="G112" s="2">
        <f t="shared" ca="1" si="24"/>
        <v>91</v>
      </c>
      <c r="H112" s="2">
        <f t="shared" ca="1" si="17"/>
        <v>500</v>
      </c>
      <c r="I112" s="2">
        <f t="shared" ca="1" si="18"/>
        <v>353</v>
      </c>
      <c r="J112" s="2" t="str">
        <f t="shared" ca="1" si="25"/>
        <v/>
      </c>
      <c r="K112" s="2">
        <f t="shared" ca="1" si="19"/>
        <v>0</v>
      </c>
      <c r="M112" s="2">
        <v>97</v>
      </c>
      <c r="N112" s="2" t="s">
        <v>99</v>
      </c>
      <c r="O112" s="2">
        <f>'Demand Profile'!D101</f>
        <v>139</v>
      </c>
      <c r="P112" s="2">
        <f t="shared" ca="1" si="27"/>
        <v>467</v>
      </c>
      <c r="Q112" s="2">
        <f t="shared" ca="1" si="20"/>
        <v>0</v>
      </c>
      <c r="R112" s="2">
        <f t="shared" ca="1" si="28"/>
        <v>328</v>
      </c>
      <c r="S112" s="2">
        <f t="shared" ca="1" si="21"/>
        <v>522</v>
      </c>
      <c r="T112" s="2">
        <f t="shared" ca="1" si="22"/>
        <v>664</v>
      </c>
      <c r="U112" s="2" t="str">
        <f t="shared" ca="1" si="29"/>
        <v/>
      </c>
      <c r="V112" s="2">
        <f t="shared" ca="1" si="23"/>
        <v>0</v>
      </c>
    </row>
    <row r="113" spans="2:22" x14ac:dyDescent="0.25">
      <c r="B113" s="2">
        <v>98</v>
      </c>
      <c r="C113" s="2" t="s">
        <v>100</v>
      </c>
      <c r="D113" s="2">
        <f>'Demand Profile'!C102</f>
        <v>14</v>
      </c>
      <c r="E113" s="2">
        <f t="shared" ca="1" si="26"/>
        <v>91</v>
      </c>
      <c r="F113" s="2">
        <f t="shared" ca="1" si="16"/>
        <v>0</v>
      </c>
      <c r="G113" s="2">
        <f t="shared" ca="1" si="24"/>
        <v>77</v>
      </c>
      <c r="H113" s="2">
        <f t="shared" ca="1" si="17"/>
        <v>500</v>
      </c>
      <c r="I113" s="2">
        <f t="shared" ca="1" si="18"/>
        <v>391</v>
      </c>
      <c r="J113" s="2" t="str">
        <f t="shared" ca="1" si="25"/>
        <v/>
      </c>
      <c r="K113" s="2">
        <f t="shared" ca="1" si="19"/>
        <v>0</v>
      </c>
      <c r="M113" s="2">
        <v>98</v>
      </c>
      <c r="N113" s="2" t="s">
        <v>100</v>
      </c>
      <c r="O113" s="2">
        <f>'Demand Profile'!D102</f>
        <v>112</v>
      </c>
      <c r="P113" s="2">
        <f t="shared" ca="1" si="27"/>
        <v>328</v>
      </c>
      <c r="Q113" s="2">
        <f t="shared" ca="1" si="20"/>
        <v>0</v>
      </c>
      <c r="R113" s="2">
        <f t="shared" ca="1" si="28"/>
        <v>216</v>
      </c>
      <c r="S113" s="2">
        <f t="shared" ca="1" si="21"/>
        <v>522</v>
      </c>
      <c r="T113" s="2">
        <f t="shared" ca="1" si="22"/>
        <v>675</v>
      </c>
      <c r="U113" s="2" t="str">
        <f t="shared" ca="1" si="29"/>
        <v/>
      </c>
      <c r="V113" s="2">
        <f t="shared" ca="1" si="23"/>
        <v>0</v>
      </c>
    </row>
    <row r="114" spans="2:22" x14ac:dyDescent="0.25">
      <c r="B114" s="2">
        <v>99</v>
      </c>
      <c r="C114" s="2" t="s">
        <v>101</v>
      </c>
      <c r="D114" s="2">
        <f>'Demand Profile'!C103</f>
        <v>5</v>
      </c>
      <c r="E114" s="2">
        <f t="shared" ca="1" si="26"/>
        <v>77</v>
      </c>
      <c r="F114" s="2">
        <f t="shared" ca="1" si="16"/>
        <v>0</v>
      </c>
      <c r="G114" s="2">
        <f t="shared" ca="1" si="24"/>
        <v>72</v>
      </c>
      <c r="H114" s="2">
        <f t="shared" ca="1" si="17"/>
        <v>500</v>
      </c>
      <c r="I114" s="2">
        <f t="shared" ca="1" si="18"/>
        <v>486</v>
      </c>
      <c r="J114" s="2" t="str">
        <f t="shared" ca="1" si="25"/>
        <v/>
      </c>
      <c r="K114" s="2">
        <f t="shared" ca="1" si="19"/>
        <v>0</v>
      </c>
      <c r="M114" s="2">
        <v>99</v>
      </c>
      <c r="N114" s="2" t="s">
        <v>101</v>
      </c>
      <c r="O114" s="2">
        <f>'Demand Profile'!D103</f>
        <v>113</v>
      </c>
      <c r="P114" s="2">
        <f t="shared" ca="1" si="27"/>
        <v>216</v>
      </c>
      <c r="Q114" s="2">
        <f t="shared" ca="1" si="20"/>
        <v>0</v>
      </c>
      <c r="R114" s="2">
        <f t="shared" ca="1" si="28"/>
        <v>103</v>
      </c>
      <c r="S114" s="2">
        <f t="shared" ca="1" si="21"/>
        <v>522</v>
      </c>
      <c r="T114" s="2">
        <f t="shared" ca="1" si="22"/>
        <v>576</v>
      </c>
      <c r="U114" s="2" t="str">
        <f t="shared" ca="1" si="29"/>
        <v/>
      </c>
      <c r="V114" s="2">
        <f t="shared" ca="1" si="23"/>
        <v>0</v>
      </c>
    </row>
    <row r="115" spans="2:22" x14ac:dyDescent="0.25">
      <c r="B115" s="2">
        <v>100</v>
      </c>
      <c r="C115" s="2" t="s">
        <v>102</v>
      </c>
      <c r="D115" s="2">
        <f>'Demand Profile'!C104</f>
        <v>65</v>
      </c>
      <c r="E115" s="2">
        <f t="shared" ca="1" si="26"/>
        <v>72</v>
      </c>
      <c r="F115" s="2">
        <f t="shared" ca="1" si="16"/>
        <v>0</v>
      </c>
      <c r="G115" s="2">
        <f t="shared" ca="1" si="24"/>
        <v>7</v>
      </c>
      <c r="H115" s="2">
        <f t="shared" ca="1" si="17"/>
        <v>500</v>
      </c>
      <c r="I115" s="2">
        <f t="shared" ca="1" si="18"/>
        <v>459</v>
      </c>
      <c r="J115" s="2" t="str">
        <f t="shared" ca="1" si="25"/>
        <v/>
      </c>
      <c r="K115" s="2">
        <f t="shared" ca="1" si="19"/>
        <v>0</v>
      </c>
      <c r="M115" s="2">
        <v>100</v>
      </c>
      <c r="N115" s="2" t="s">
        <v>102</v>
      </c>
      <c r="O115" s="2">
        <f>'Demand Profile'!D104</f>
        <v>125</v>
      </c>
      <c r="P115" s="2">
        <f t="shared" ca="1" si="27"/>
        <v>103</v>
      </c>
      <c r="Q115" s="2">
        <f t="shared" ca="1" si="20"/>
        <v>522</v>
      </c>
      <c r="R115" s="2">
        <f t="shared" ca="1" si="28"/>
        <v>500</v>
      </c>
      <c r="S115" s="2">
        <f t="shared" ca="1" si="21"/>
        <v>0</v>
      </c>
      <c r="T115" s="2">
        <f t="shared" ca="1" si="22"/>
        <v>513</v>
      </c>
      <c r="U115" s="2" t="str">
        <f t="shared" ca="1" si="29"/>
        <v>Yes</v>
      </c>
      <c r="V115" s="2">
        <f t="shared" ca="1" si="23"/>
        <v>500</v>
      </c>
    </row>
    <row r="116" spans="2:22" x14ac:dyDescent="0.25">
      <c r="B116" s="2">
        <v>101</v>
      </c>
      <c r="C116" s="2" t="s">
        <v>103</v>
      </c>
      <c r="D116" s="2">
        <f>'Demand Profile'!C105</f>
        <v>92</v>
      </c>
      <c r="E116" s="2">
        <f t="shared" ca="1" si="26"/>
        <v>7</v>
      </c>
      <c r="F116" s="2">
        <f t="shared" ca="1" si="16"/>
        <v>500</v>
      </c>
      <c r="G116" s="2">
        <f t="shared" ca="1" si="24"/>
        <v>415</v>
      </c>
      <c r="H116" s="2">
        <f t="shared" ca="1" si="17"/>
        <v>0</v>
      </c>
      <c r="I116" s="2">
        <f t="shared" ca="1" si="18"/>
        <v>382</v>
      </c>
      <c r="J116" s="2" t="str">
        <f t="shared" ca="1" si="25"/>
        <v/>
      </c>
      <c r="K116" s="2">
        <f t="shared" ca="1" si="19"/>
        <v>0</v>
      </c>
      <c r="M116" s="2">
        <v>101</v>
      </c>
      <c r="N116" s="2" t="s">
        <v>103</v>
      </c>
      <c r="O116" s="2">
        <f>'Demand Profile'!D105</f>
        <v>136</v>
      </c>
      <c r="P116" s="2">
        <f t="shared" ca="1" si="27"/>
        <v>500</v>
      </c>
      <c r="Q116" s="2">
        <f t="shared" ca="1" si="20"/>
        <v>0</v>
      </c>
      <c r="R116" s="2">
        <f t="shared" ca="1" si="28"/>
        <v>364</v>
      </c>
      <c r="S116" s="2">
        <f t="shared" ca="1" si="21"/>
        <v>500</v>
      </c>
      <c r="T116" s="2">
        <f t="shared" ca="1" si="22"/>
        <v>492</v>
      </c>
      <c r="U116" s="2" t="str">
        <f t="shared" ca="1" si="29"/>
        <v/>
      </c>
      <c r="V116" s="2">
        <f t="shared" ca="1" si="23"/>
        <v>0</v>
      </c>
    </row>
    <row r="117" spans="2:22" x14ac:dyDescent="0.25">
      <c r="B117" s="2">
        <v>102</v>
      </c>
      <c r="C117" s="2" t="s">
        <v>104</v>
      </c>
      <c r="D117" s="2">
        <f>'Demand Profile'!C106</f>
        <v>9</v>
      </c>
      <c r="E117" s="2">
        <f t="shared" ca="1" si="26"/>
        <v>415</v>
      </c>
      <c r="F117" s="2">
        <f t="shared" ca="1" si="16"/>
        <v>0</v>
      </c>
      <c r="G117" s="2">
        <f t="shared" ca="1" si="24"/>
        <v>406</v>
      </c>
      <c r="H117" s="2">
        <f t="shared" ca="1" si="17"/>
        <v>0</v>
      </c>
      <c r="I117" s="2">
        <f t="shared" ca="1" si="18"/>
        <v>430</v>
      </c>
      <c r="J117" s="2" t="str">
        <f t="shared" ca="1" si="25"/>
        <v>Yes</v>
      </c>
      <c r="K117" s="2">
        <f t="shared" ca="1" si="19"/>
        <v>500</v>
      </c>
      <c r="M117" s="2">
        <v>102</v>
      </c>
      <c r="N117" s="2" t="s">
        <v>104</v>
      </c>
      <c r="O117" s="2">
        <f>'Demand Profile'!D106</f>
        <v>128</v>
      </c>
      <c r="P117" s="2">
        <f t="shared" ca="1" si="27"/>
        <v>364</v>
      </c>
      <c r="Q117" s="2">
        <f t="shared" ca="1" si="20"/>
        <v>0</v>
      </c>
      <c r="R117" s="2">
        <f t="shared" ca="1" si="28"/>
        <v>236</v>
      </c>
      <c r="S117" s="2">
        <f t="shared" ca="1" si="21"/>
        <v>500</v>
      </c>
      <c r="T117" s="2">
        <f t="shared" ca="1" si="22"/>
        <v>484</v>
      </c>
      <c r="U117" s="2" t="str">
        <f t="shared" ca="1" si="29"/>
        <v/>
      </c>
      <c r="V117" s="2">
        <f t="shared" ca="1" si="23"/>
        <v>0</v>
      </c>
    </row>
    <row r="118" spans="2:22" x14ac:dyDescent="0.25">
      <c r="B118" s="2">
        <v>103</v>
      </c>
      <c r="C118" s="2" t="s">
        <v>105</v>
      </c>
      <c r="D118" s="2">
        <f>'Demand Profile'!C107</f>
        <v>84</v>
      </c>
      <c r="E118" s="2">
        <f t="shared" ca="1" si="26"/>
        <v>406</v>
      </c>
      <c r="F118" s="2">
        <f t="shared" ca="1" si="16"/>
        <v>0</v>
      </c>
      <c r="G118" s="2">
        <f t="shared" ca="1" si="24"/>
        <v>322</v>
      </c>
      <c r="H118" s="2">
        <f t="shared" ca="1" si="17"/>
        <v>500</v>
      </c>
      <c r="I118" s="2">
        <f t="shared" ca="1" si="18"/>
        <v>426</v>
      </c>
      <c r="J118" s="2" t="str">
        <f t="shared" ca="1" si="25"/>
        <v/>
      </c>
      <c r="K118" s="2">
        <f t="shared" ca="1" si="19"/>
        <v>0</v>
      </c>
      <c r="M118" s="2">
        <v>103</v>
      </c>
      <c r="N118" s="2" t="s">
        <v>105</v>
      </c>
      <c r="O118" s="2">
        <f>'Demand Profile'!D107</f>
        <v>50</v>
      </c>
      <c r="P118" s="2">
        <f t="shared" ca="1" si="27"/>
        <v>236</v>
      </c>
      <c r="Q118" s="2">
        <f t="shared" ca="1" si="20"/>
        <v>0</v>
      </c>
      <c r="R118" s="2">
        <f t="shared" ca="1" si="28"/>
        <v>186</v>
      </c>
      <c r="S118" s="2">
        <f t="shared" ca="1" si="21"/>
        <v>500</v>
      </c>
      <c r="T118" s="2">
        <f t="shared" ca="1" si="22"/>
        <v>455</v>
      </c>
      <c r="U118" s="2" t="str">
        <f t="shared" ca="1" si="29"/>
        <v/>
      </c>
      <c r="V118" s="2">
        <f t="shared" ca="1" si="23"/>
        <v>0</v>
      </c>
    </row>
    <row r="119" spans="2:22" x14ac:dyDescent="0.25">
      <c r="B119" s="2">
        <v>104</v>
      </c>
      <c r="C119" s="2" t="s">
        <v>106</v>
      </c>
      <c r="D119" s="2">
        <f>'Demand Profile'!C108</f>
        <v>84</v>
      </c>
      <c r="E119" s="2">
        <f t="shared" ca="1" si="26"/>
        <v>322</v>
      </c>
      <c r="F119" s="2">
        <f t="shared" ca="1" si="16"/>
        <v>0</v>
      </c>
      <c r="G119" s="2">
        <f t="shared" ca="1" si="24"/>
        <v>238</v>
      </c>
      <c r="H119" s="2">
        <f t="shared" ca="1" si="17"/>
        <v>500</v>
      </c>
      <c r="I119" s="2">
        <f t="shared" ca="1" si="18"/>
        <v>366</v>
      </c>
      <c r="J119" s="2" t="str">
        <f t="shared" ca="1" si="25"/>
        <v/>
      </c>
      <c r="K119" s="2">
        <f t="shared" ca="1" si="19"/>
        <v>0</v>
      </c>
      <c r="M119" s="2">
        <v>104</v>
      </c>
      <c r="N119" s="2" t="s">
        <v>106</v>
      </c>
      <c r="O119" s="2">
        <f>'Demand Profile'!D108</f>
        <v>123</v>
      </c>
      <c r="P119" s="2">
        <f t="shared" ca="1" si="27"/>
        <v>186</v>
      </c>
      <c r="Q119" s="2">
        <f t="shared" ca="1" si="20"/>
        <v>0</v>
      </c>
      <c r="R119" s="2">
        <f t="shared" ca="1" si="28"/>
        <v>63</v>
      </c>
      <c r="S119" s="2">
        <f t="shared" ca="1" si="21"/>
        <v>500</v>
      </c>
      <c r="T119" s="2">
        <f t="shared" ca="1" si="22"/>
        <v>435</v>
      </c>
      <c r="U119" s="2" t="str">
        <f t="shared" ca="1" si="29"/>
        <v/>
      </c>
      <c r="V119" s="2">
        <f t="shared" ca="1" si="23"/>
        <v>0</v>
      </c>
    </row>
    <row r="120" spans="2:22" x14ac:dyDescent="0.25">
      <c r="B120" s="2">
        <v>105</v>
      </c>
      <c r="C120" s="2" t="s">
        <v>107</v>
      </c>
      <c r="D120" s="2">
        <f>'Demand Profile'!C109</f>
        <v>52</v>
      </c>
      <c r="E120" s="2">
        <f t="shared" ca="1" si="26"/>
        <v>238</v>
      </c>
      <c r="F120" s="2">
        <f t="shared" ca="1" si="16"/>
        <v>0</v>
      </c>
      <c r="G120" s="2">
        <f t="shared" ca="1" si="24"/>
        <v>186</v>
      </c>
      <c r="H120" s="2">
        <f t="shared" ca="1" si="17"/>
        <v>500</v>
      </c>
      <c r="I120" s="2">
        <f t="shared" ca="1" si="18"/>
        <v>356</v>
      </c>
      <c r="J120" s="2" t="str">
        <f t="shared" ca="1" si="25"/>
        <v/>
      </c>
      <c r="K120" s="2">
        <f t="shared" ca="1" si="19"/>
        <v>0</v>
      </c>
      <c r="M120" s="2">
        <v>105</v>
      </c>
      <c r="N120" s="2" t="s">
        <v>107</v>
      </c>
      <c r="O120" s="2">
        <f>'Demand Profile'!D109</f>
        <v>14</v>
      </c>
      <c r="P120" s="2">
        <f t="shared" ca="1" si="27"/>
        <v>63</v>
      </c>
      <c r="Q120" s="2">
        <f t="shared" ca="1" si="20"/>
        <v>0</v>
      </c>
      <c r="R120" s="2">
        <f t="shared" ca="1" si="28"/>
        <v>49</v>
      </c>
      <c r="S120" s="2">
        <f t="shared" ca="1" si="21"/>
        <v>500</v>
      </c>
      <c r="T120" s="2">
        <f t="shared" ca="1" si="22"/>
        <v>558</v>
      </c>
      <c r="U120" s="2" t="str">
        <f t="shared" ca="1" si="29"/>
        <v>Yes</v>
      </c>
      <c r="V120" s="2">
        <f t="shared" ca="1" si="23"/>
        <v>509</v>
      </c>
    </row>
    <row r="121" spans="2:22" x14ac:dyDescent="0.25">
      <c r="B121" s="2">
        <v>106</v>
      </c>
      <c r="C121" s="2" t="s">
        <v>108</v>
      </c>
      <c r="D121" s="2">
        <f>'Demand Profile'!C110</f>
        <v>100</v>
      </c>
      <c r="E121" s="2">
        <f t="shared" ca="1" si="26"/>
        <v>186</v>
      </c>
      <c r="F121" s="2">
        <f t="shared" ca="1" si="16"/>
        <v>0</v>
      </c>
      <c r="G121" s="2">
        <f t="shared" ca="1" si="24"/>
        <v>86</v>
      </c>
      <c r="H121" s="2">
        <f t="shared" ca="1" si="17"/>
        <v>500</v>
      </c>
      <c r="I121" s="2">
        <f t="shared" ca="1" si="18"/>
        <v>327</v>
      </c>
      <c r="J121" s="2" t="str">
        <f t="shared" ca="1" si="25"/>
        <v/>
      </c>
      <c r="K121" s="2">
        <f t="shared" ca="1" si="19"/>
        <v>0</v>
      </c>
      <c r="M121" s="2">
        <v>106</v>
      </c>
      <c r="N121" s="2" t="s">
        <v>108</v>
      </c>
      <c r="O121" s="2">
        <f>'Demand Profile'!D110</f>
        <v>62</v>
      </c>
      <c r="P121" s="2">
        <f t="shared" ca="1" si="27"/>
        <v>49</v>
      </c>
      <c r="Q121" s="2">
        <f t="shared" ca="1" si="20"/>
        <v>500</v>
      </c>
      <c r="R121" s="2">
        <f t="shared" ca="1" si="28"/>
        <v>487</v>
      </c>
      <c r="S121" s="2">
        <f t="shared" ca="1" si="21"/>
        <v>509</v>
      </c>
      <c r="T121" s="2">
        <f t="shared" ca="1" si="22"/>
        <v>618</v>
      </c>
      <c r="U121" s="2" t="str">
        <f t="shared" ca="1" si="29"/>
        <v/>
      </c>
      <c r="V121" s="2">
        <f t="shared" ca="1" si="23"/>
        <v>0</v>
      </c>
    </row>
    <row r="122" spans="2:22" x14ac:dyDescent="0.25">
      <c r="B122" s="2">
        <v>107</v>
      </c>
      <c r="C122" s="2" t="s">
        <v>109</v>
      </c>
      <c r="D122" s="2">
        <f>'Demand Profile'!C111</f>
        <v>38</v>
      </c>
      <c r="E122" s="2">
        <f t="shared" ca="1" si="26"/>
        <v>86</v>
      </c>
      <c r="F122" s="2">
        <f t="shared" ca="1" si="16"/>
        <v>0</v>
      </c>
      <c r="G122" s="2">
        <f t="shared" ca="1" si="24"/>
        <v>48</v>
      </c>
      <c r="H122" s="2">
        <f t="shared" ca="1" si="17"/>
        <v>500</v>
      </c>
      <c r="I122" s="2">
        <f t="shared" ca="1" si="18"/>
        <v>371</v>
      </c>
      <c r="J122" s="2" t="str">
        <f t="shared" ca="1" si="25"/>
        <v/>
      </c>
      <c r="K122" s="2">
        <f t="shared" ca="1" si="19"/>
        <v>0</v>
      </c>
      <c r="M122" s="2">
        <v>107</v>
      </c>
      <c r="N122" s="2" t="s">
        <v>109</v>
      </c>
      <c r="O122" s="2">
        <f>'Demand Profile'!D111</f>
        <v>115</v>
      </c>
      <c r="P122" s="2">
        <f t="shared" ca="1" si="27"/>
        <v>487</v>
      </c>
      <c r="Q122" s="2">
        <f t="shared" ca="1" si="20"/>
        <v>0</v>
      </c>
      <c r="R122" s="2">
        <f t="shared" ca="1" si="28"/>
        <v>372</v>
      </c>
      <c r="S122" s="2">
        <f t="shared" ca="1" si="21"/>
        <v>509</v>
      </c>
      <c r="T122" s="2">
        <f t="shared" ca="1" si="22"/>
        <v>536</v>
      </c>
      <c r="U122" s="2" t="str">
        <f t="shared" ca="1" si="29"/>
        <v/>
      </c>
      <c r="V122" s="2">
        <f t="shared" ca="1" si="23"/>
        <v>0</v>
      </c>
    </row>
    <row r="123" spans="2:22" x14ac:dyDescent="0.25">
      <c r="B123" s="2">
        <v>108</v>
      </c>
      <c r="C123" s="2" t="s">
        <v>110</v>
      </c>
      <c r="D123" s="2">
        <f>'Demand Profile'!C112</f>
        <v>15</v>
      </c>
      <c r="E123" s="2">
        <f t="shared" ca="1" si="26"/>
        <v>48</v>
      </c>
      <c r="F123" s="2">
        <f t="shared" ca="1" si="16"/>
        <v>0</v>
      </c>
      <c r="G123" s="2">
        <f t="shared" ca="1" si="24"/>
        <v>33</v>
      </c>
      <c r="H123" s="2">
        <f t="shared" ca="1" si="17"/>
        <v>500</v>
      </c>
      <c r="I123" s="2">
        <f t="shared" ca="1" si="18"/>
        <v>415</v>
      </c>
      <c r="J123" s="2" t="str">
        <f t="shared" ca="1" si="25"/>
        <v/>
      </c>
      <c r="K123" s="2">
        <f t="shared" ca="1" si="19"/>
        <v>0</v>
      </c>
      <c r="M123" s="2">
        <v>108</v>
      </c>
      <c r="N123" s="2" t="s">
        <v>110</v>
      </c>
      <c r="O123" s="2">
        <f>'Demand Profile'!D112</f>
        <v>120</v>
      </c>
      <c r="P123" s="2">
        <f t="shared" ca="1" si="27"/>
        <v>372</v>
      </c>
      <c r="Q123" s="2">
        <f t="shared" ca="1" si="20"/>
        <v>0</v>
      </c>
      <c r="R123" s="2">
        <f t="shared" ca="1" si="28"/>
        <v>252</v>
      </c>
      <c r="S123" s="2">
        <f t="shared" ca="1" si="21"/>
        <v>509</v>
      </c>
      <c r="T123" s="2">
        <f t="shared" ca="1" si="22"/>
        <v>433</v>
      </c>
      <c r="U123" s="2" t="str">
        <f t="shared" ca="1" si="29"/>
        <v/>
      </c>
      <c r="V123" s="2">
        <f t="shared" ca="1" si="23"/>
        <v>0</v>
      </c>
    </row>
    <row r="124" spans="2:22" x14ac:dyDescent="0.25">
      <c r="B124" s="2">
        <v>109</v>
      </c>
      <c r="C124" s="2" t="s">
        <v>111</v>
      </c>
      <c r="D124" s="2">
        <f>'Demand Profile'!C113</f>
        <v>57</v>
      </c>
      <c r="E124" s="2">
        <f t="shared" ca="1" si="26"/>
        <v>33</v>
      </c>
      <c r="F124" s="2">
        <f t="shared" ca="1" si="16"/>
        <v>500</v>
      </c>
      <c r="G124" s="2">
        <f t="shared" ca="1" si="24"/>
        <v>476</v>
      </c>
      <c r="H124" s="2">
        <f t="shared" ca="1" si="17"/>
        <v>0</v>
      </c>
      <c r="I124" s="2">
        <f t="shared" ca="1" si="18"/>
        <v>451</v>
      </c>
      <c r="J124" s="2" t="str">
        <f t="shared" ca="1" si="25"/>
        <v/>
      </c>
      <c r="K124" s="2">
        <f t="shared" ca="1" si="19"/>
        <v>0</v>
      </c>
      <c r="M124" s="2">
        <v>109</v>
      </c>
      <c r="N124" s="2" t="s">
        <v>111</v>
      </c>
      <c r="O124" s="2">
        <f>'Demand Profile'!D113</f>
        <v>21</v>
      </c>
      <c r="P124" s="2">
        <f t="shared" ca="1" si="27"/>
        <v>252</v>
      </c>
      <c r="Q124" s="2">
        <f t="shared" ca="1" si="20"/>
        <v>0</v>
      </c>
      <c r="R124" s="2">
        <f t="shared" ca="1" si="28"/>
        <v>231</v>
      </c>
      <c r="S124" s="2">
        <f t="shared" ca="1" si="21"/>
        <v>509</v>
      </c>
      <c r="T124" s="2">
        <f t="shared" ca="1" si="22"/>
        <v>516</v>
      </c>
      <c r="U124" s="2" t="str">
        <f t="shared" ca="1" si="29"/>
        <v/>
      </c>
      <c r="V124" s="2">
        <f t="shared" ca="1" si="23"/>
        <v>0</v>
      </c>
    </row>
    <row r="125" spans="2:22" x14ac:dyDescent="0.25">
      <c r="B125" s="2">
        <v>110</v>
      </c>
      <c r="C125" s="2" t="s">
        <v>112</v>
      </c>
      <c r="D125" s="2">
        <f>'Demand Profile'!C114</f>
        <v>80</v>
      </c>
      <c r="E125" s="2">
        <f t="shared" ca="1" si="26"/>
        <v>476</v>
      </c>
      <c r="F125" s="2">
        <f t="shared" ca="1" si="16"/>
        <v>0</v>
      </c>
      <c r="G125" s="2">
        <f t="shared" ca="1" si="24"/>
        <v>396</v>
      </c>
      <c r="H125" s="2">
        <f t="shared" ca="1" si="17"/>
        <v>0</v>
      </c>
      <c r="I125" s="2">
        <f t="shared" ca="1" si="18"/>
        <v>465</v>
      </c>
      <c r="J125" s="2" t="str">
        <f t="shared" ca="1" si="25"/>
        <v>Yes</v>
      </c>
      <c r="K125" s="2">
        <f t="shared" ca="1" si="19"/>
        <v>500</v>
      </c>
      <c r="M125" s="2">
        <v>110</v>
      </c>
      <c r="N125" s="2" t="s">
        <v>112</v>
      </c>
      <c r="O125" s="2">
        <f>'Demand Profile'!D114</f>
        <v>103</v>
      </c>
      <c r="P125" s="2">
        <f t="shared" ca="1" si="27"/>
        <v>231</v>
      </c>
      <c r="Q125" s="2">
        <f t="shared" ca="1" si="20"/>
        <v>0</v>
      </c>
      <c r="R125" s="2">
        <f t="shared" ca="1" si="28"/>
        <v>128</v>
      </c>
      <c r="S125" s="2">
        <f t="shared" ca="1" si="21"/>
        <v>509</v>
      </c>
      <c r="T125" s="2">
        <f t="shared" ca="1" si="22"/>
        <v>543</v>
      </c>
      <c r="U125" s="2" t="str">
        <f t="shared" ca="1" si="29"/>
        <v/>
      </c>
      <c r="V125" s="2">
        <f t="shared" ca="1" si="23"/>
        <v>0</v>
      </c>
    </row>
    <row r="126" spans="2:22" x14ac:dyDescent="0.25">
      <c r="B126" s="2">
        <v>111</v>
      </c>
      <c r="C126" s="2" t="s">
        <v>113</v>
      </c>
      <c r="D126" s="2">
        <f>'Demand Profile'!C115</f>
        <v>24</v>
      </c>
      <c r="E126" s="2">
        <f t="shared" ca="1" si="26"/>
        <v>396</v>
      </c>
      <c r="F126" s="2">
        <f t="shared" ca="1" si="16"/>
        <v>0</v>
      </c>
      <c r="G126" s="2">
        <f t="shared" ca="1" si="24"/>
        <v>372</v>
      </c>
      <c r="H126" s="2">
        <f t="shared" ca="1" si="17"/>
        <v>500</v>
      </c>
      <c r="I126" s="2">
        <f t="shared" ca="1" si="18"/>
        <v>523</v>
      </c>
      <c r="J126" s="2" t="str">
        <f t="shared" ca="1" si="25"/>
        <v/>
      </c>
      <c r="K126" s="2">
        <f t="shared" ca="1" si="19"/>
        <v>0</v>
      </c>
      <c r="M126" s="2">
        <v>111</v>
      </c>
      <c r="N126" s="2" t="s">
        <v>113</v>
      </c>
      <c r="O126" s="2">
        <f>'Demand Profile'!D115</f>
        <v>137</v>
      </c>
      <c r="P126" s="2">
        <f t="shared" ca="1" si="27"/>
        <v>128</v>
      </c>
      <c r="Q126" s="2">
        <f t="shared" ca="1" si="20"/>
        <v>509</v>
      </c>
      <c r="R126" s="2">
        <f t="shared" ca="1" si="28"/>
        <v>500</v>
      </c>
      <c r="S126" s="2">
        <f t="shared" ca="1" si="21"/>
        <v>0</v>
      </c>
      <c r="T126" s="2">
        <f t="shared" ca="1" si="22"/>
        <v>477</v>
      </c>
      <c r="U126" s="2" t="str">
        <f t="shared" ca="1" si="29"/>
        <v/>
      </c>
      <c r="V126" s="2">
        <f t="shared" ca="1" si="23"/>
        <v>0</v>
      </c>
    </row>
    <row r="127" spans="2:22" x14ac:dyDescent="0.25">
      <c r="B127" s="2">
        <v>112</v>
      </c>
      <c r="C127" s="2" t="s">
        <v>114</v>
      </c>
      <c r="D127" s="2">
        <f>'Demand Profile'!C116</f>
        <v>42</v>
      </c>
      <c r="E127" s="2">
        <f t="shared" ca="1" si="26"/>
        <v>372</v>
      </c>
      <c r="F127" s="2">
        <f t="shared" ca="1" si="16"/>
        <v>0</v>
      </c>
      <c r="G127" s="2">
        <f t="shared" ca="1" si="24"/>
        <v>330</v>
      </c>
      <c r="H127" s="2">
        <f t="shared" ca="1" si="17"/>
        <v>500</v>
      </c>
      <c r="I127" s="2">
        <f t="shared" ca="1" si="18"/>
        <v>574</v>
      </c>
      <c r="J127" s="2" t="str">
        <f t="shared" ca="1" si="25"/>
        <v/>
      </c>
      <c r="K127" s="2">
        <f t="shared" ca="1" si="19"/>
        <v>0</v>
      </c>
      <c r="M127" s="2">
        <v>112</v>
      </c>
      <c r="N127" s="2" t="s">
        <v>114</v>
      </c>
      <c r="O127" s="2">
        <f>'Demand Profile'!D116</f>
        <v>122</v>
      </c>
      <c r="P127" s="2">
        <f t="shared" ca="1" si="27"/>
        <v>500</v>
      </c>
      <c r="Q127" s="2">
        <f t="shared" ca="1" si="20"/>
        <v>0</v>
      </c>
      <c r="R127" s="2">
        <f t="shared" ca="1" si="28"/>
        <v>378</v>
      </c>
      <c r="S127" s="2">
        <f t="shared" ca="1" si="21"/>
        <v>0</v>
      </c>
      <c r="T127" s="2">
        <f t="shared" ca="1" si="22"/>
        <v>475</v>
      </c>
      <c r="U127" s="2" t="str">
        <f t="shared" ca="1" si="29"/>
        <v>Yes</v>
      </c>
      <c r="V127" s="2">
        <f t="shared" ca="1" si="23"/>
        <v>500</v>
      </c>
    </row>
    <row r="128" spans="2:22" x14ac:dyDescent="0.25">
      <c r="B128" s="2">
        <v>113</v>
      </c>
      <c r="C128" s="2" t="s">
        <v>115</v>
      </c>
      <c r="D128" s="2">
        <f>'Demand Profile'!C117</f>
        <v>71</v>
      </c>
      <c r="E128" s="2">
        <f t="shared" ca="1" si="26"/>
        <v>330</v>
      </c>
      <c r="F128" s="2">
        <f t="shared" ca="1" si="16"/>
        <v>0</v>
      </c>
      <c r="G128" s="2">
        <f t="shared" ca="1" si="24"/>
        <v>259</v>
      </c>
      <c r="H128" s="2">
        <f t="shared" ca="1" si="17"/>
        <v>500</v>
      </c>
      <c r="I128" s="2">
        <f t="shared" ca="1" si="18"/>
        <v>599</v>
      </c>
      <c r="J128" s="2" t="str">
        <f t="shared" ca="1" si="25"/>
        <v/>
      </c>
      <c r="K128" s="2">
        <f t="shared" ca="1" si="19"/>
        <v>0</v>
      </c>
      <c r="M128" s="2">
        <v>113</v>
      </c>
      <c r="N128" s="2" t="s">
        <v>115</v>
      </c>
      <c r="O128" s="2">
        <f>'Demand Profile'!D117</f>
        <v>33</v>
      </c>
      <c r="P128" s="2">
        <f t="shared" ca="1" si="27"/>
        <v>378</v>
      </c>
      <c r="Q128" s="2">
        <f t="shared" ca="1" si="20"/>
        <v>0</v>
      </c>
      <c r="R128" s="2">
        <f t="shared" ca="1" si="28"/>
        <v>345</v>
      </c>
      <c r="S128" s="2">
        <f t="shared" ca="1" si="21"/>
        <v>500</v>
      </c>
      <c r="T128" s="2">
        <f t="shared" ca="1" si="22"/>
        <v>512</v>
      </c>
      <c r="U128" s="2" t="str">
        <f t="shared" ca="1" si="29"/>
        <v/>
      </c>
      <c r="V128" s="2">
        <f t="shared" ca="1" si="23"/>
        <v>0</v>
      </c>
    </row>
    <row r="129" spans="2:22" x14ac:dyDescent="0.25">
      <c r="B129" s="2">
        <v>114</v>
      </c>
      <c r="C129" s="2" t="s">
        <v>116</v>
      </c>
      <c r="D129" s="2">
        <f>'Demand Profile'!C118</f>
        <v>82</v>
      </c>
      <c r="E129" s="2">
        <f t="shared" ca="1" si="26"/>
        <v>259</v>
      </c>
      <c r="F129" s="2">
        <f t="shared" ca="1" si="16"/>
        <v>0</v>
      </c>
      <c r="G129" s="2">
        <f t="shared" ca="1" si="24"/>
        <v>177</v>
      </c>
      <c r="H129" s="2">
        <f t="shared" ca="1" si="17"/>
        <v>500</v>
      </c>
      <c r="I129" s="2">
        <f t="shared" ca="1" si="18"/>
        <v>518</v>
      </c>
      <c r="J129" s="2" t="str">
        <f t="shared" ca="1" si="25"/>
        <v/>
      </c>
      <c r="K129" s="2">
        <f t="shared" ca="1" si="19"/>
        <v>0</v>
      </c>
      <c r="M129" s="2">
        <v>114</v>
      </c>
      <c r="N129" s="2" t="s">
        <v>116</v>
      </c>
      <c r="O129" s="2">
        <f>'Demand Profile'!D118</f>
        <v>17</v>
      </c>
      <c r="P129" s="2">
        <f t="shared" ca="1" si="27"/>
        <v>345</v>
      </c>
      <c r="Q129" s="2">
        <f t="shared" ca="1" si="20"/>
        <v>0</v>
      </c>
      <c r="R129" s="2">
        <f t="shared" ca="1" si="28"/>
        <v>328</v>
      </c>
      <c r="S129" s="2">
        <f t="shared" ca="1" si="21"/>
        <v>500</v>
      </c>
      <c r="T129" s="2">
        <f t="shared" ca="1" si="22"/>
        <v>581</v>
      </c>
      <c r="U129" s="2" t="str">
        <f t="shared" ca="1" si="29"/>
        <v/>
      </c>
      <c r="V129" s="2">
        <f t="shared" ca="1" si="23"/>
        <v>0</v>
      </c>
    </row>
    <row r="130" spans="2:22" x14ac:dyDescent="0.25">
      <c r="B130" s="2">
        <v>115</v>
      </c>
      <c r="C130" s="2" t="s">
        <v>117</v>
      </c>
      <c r="D130" s="2">
        <f>'Demand Profile'!C119</f>
        <v>59</v>
      </c>
      <c r="E130" s="2">
        <f t="shared" ca="1" si="26"/>
        <v>177</v>
      </c>
      <c r="F130" s="2">
        <f t="shared" ca="1" si="16"/>
        <v>0</v>
      </c>
      <c r="G130" s="2">
        <f t="shared" ca="1" si="24"/>
        <v>118</v>
      </c>
      <c r="H130" s="2">
        <f t="shared" ca="1" si="17"/>
        <v>500</v>
      </c>
      <c r="I130" s="2">
        <f t="shared" ca="1" si="18"/>
        <v>461</v>
      </c>
      <c r="J130" s="2" t="str">
        <f t="shared" ca="1" si="25"/>
        <v/>
      </c>
      <c r="K130" s="2">
        <f t="shared" ca="1" si="19"/>
        <v>0</v>
      </c>
      <c r="M130" s="2">
        <v>115</v>
      </c>
      <c r="N130" s="2" t="s">
        <v>117</v>
      </c>
      <c r="O130" s="2">
        <f>'Demand Profile'!D119</f>
        <v>104</v>
      </c>
      <c r="P130" s="2">
        <f t="shared" ca="1" si="27"/>
        <v>328</v>
      </c>
      <c r="Q130" s="2">
        <f t="shared" ca="1" si="20"/>
        <v>0</v>
      </c>
      <c r="R130" s="2">
        <f t="shared" ca="1" si="28"/>
        <v>224</v>
      </c>
      <c r="S130" s="2">
        <f t="shared" ca="1" si="21"/>
        <v>500</v>
      </c>
      <c r="T130" s="2">
        <f t="shared" ca="1" si="22"/>
        <v>571</v>
      </c>
      <c r="U130" s="2" t="str">
        <f t="shared" ca="1" si="29"/>
        <v/>
      </c>
      <c r="V130" s="2">
        <f t="shared" ca="1" si="23"/>
        <v>0</v>
      </c>
    </row>
    <row r="131" spans="2:22" x14ac:dyDescent="0.25">
      <c r="B131" s="2">
        <v>116</v>
      </c>
      <c r="C131" s="2" t="s">
        <v>118</v>
      </c>
      <c r="D131" s="2">
        <f>'Demand Profile'!C120</f>
        <v>93</v>
      </c>
      <c r="E131" s="2">
        <f t="shared" ca="1" si="26"/>
        <v>118</v>
      </c>
      <c r="F131" s="2">
        <f t="shared" ca="1" si="16"/>
        <v>0</v>
      </c>
      <c r="G131" s="2">
        <f t="shared" ca="1" si="24"/>
        <v>25</v>
      </c>
      <c r="H131" s="2">
        <f t="shared" ca="1" si="17"/>
        <v>500</v>
      </c>
      <c r="I131" s="2">
        <f t="shared" ca="1" si="18"/>
        <v>386</v>
      </c>
      <c r="J131" s="2" t="str">
        <f t="shared" ca="1" si="25"/>
        <v/>
      </c>
      <c r="K131" s="2">
        <f t="shared" ca="1" si="19"/>
        <v>0</v>
      </c>
      <c r="M131" s="2">
        <v>116</v>
      </c>
      <c r="N131" s="2" t="s">
        <v>118</v>
      </c>
      <c r="O131" s="2">
        <f>'Demand Profile'!D120</f>
        <v>130</v>
      </c>
      <c r="P131" s="2">
        <f t="shared" ca="1" si="27"/>
        <v>224</v>
      </c>
      <c r="Q131" s="2">
        <f t="shared" ca="1" si="20"/>
        <v>0</v>
      </c>
      <c r="R131" s="2">
        <f t="shared" ca="1" si="28"/>
        <v>94</v>
      </c>
      <c r="S131" s="2">
        <f t="shared" ca="1" si="21"/>
        <v>500</v>
      </c>
      <c r="T131" s="2">
        <f t="shared" ca="1" si="22"/>
        <v>532</v>
      </c>
      <c r="U131" s="2" t="str">
        <f t="shared" ca="1" si="29"/>
        <v/>
      </c>
      <c r="V131" s="2">
        <f t="shared" ca="1" si="23"/>
        <v>0</v>
      </c>
    </row>
    <row r="132" spans="2:22" x14ac:dyDescent="0.25">
      <c r="B132" s="2">
        <v>117</v>
      </c>
      <c r="C132" s="2" t="s">
        <v>119</v>
      </c>
      <c r="D132" s="2">
        <f>'Demand Profile'!C121</f>
        <v>94</v>
      </c>
      <c r="E132" s="2">
        <f t="shared" ca="1" si="26"/>
        <v>25</v>
      </c>
      <c r="F132" s="2">
        <f t="shared" ca="1" si="16"/>
        <v>500</v>
      </c>
      <c r="G132" s="2">
        <f t="shared" ca="1" si="24"/>
        <v>431</v>
      </c>
      <c r="H132" s="2">
        <f t="shared" ca="1" si="17"/>
        <v>0</v>
      </c>
      <c r="I132" s="2">
        <f t="shared" ca="1" si="18"/>
        <v>364</v>
      </c>
      <c r="J132" s="2" t="str">
        <f t="shared" ca="1" si="25"/>
        <v/>
      </c>
      <c r="K132" s="2">
        <f t="shared" ca="1" si="19"/>
        <v>0</v>
      </c>
      <c r="M132" s="2">
        <v>117</v>
      </c>
      <c r="N132" s="2" t="s">
        <v>119</v>
      </c>
      <c r="O132" s="2">
        <f>'Demand Profile'!D121</f>
        <v>71</v>
      </c>
      <c r="P132" s="2">
        <f t="shared" ca="1" si="27"/>
        <v>94</v>
      </c>
      <c r="Q132" s="2">
        <f t="shared" ca="1" si="20"/>
        <v>0</v>
      </c>
      <c r="R132" s="2">
        <f t="shared" ca="1" si="28"/>
        <v>23</v>
      </c>
      <c r="S132" s="2">
        <f t="shared" ca="1" si="21"/>
        <v>500</v>
      </c>
      <c r="T132" s="2">
        <f t="shared" ca="1" si="22"/>
        <v>492</v>
      </c>
      <c r="U132" s="2" t="str">
        <f t="shared" ca="1" si="29"/>
        <v/>
      </c>
      <c r="V132" s="2">
        <f t="shared" ca="1" si="23"/>
        <v>0</v>
      </c>
    </row>
    <row r="133" spans="2:22" x14ac:dyDescent="0.25">
      <c r="B133" s="2">
        <v>118</v>
      </c>
      <c r="C133" s="2" t="s">
        <v>120</v>
      </c>
      <c r="D133" s="2">
        <f>'Demand Profile'!C122</f>
        <v>82</v>
      </c>
      <c r="E133" s="2">
        <f t="shared" ca="1" si="26"/>
        <v>431</v>
      </c>
      <c r="F133" s="2">
        <f t="shared" ca="1" si="16"/>
        <v>0</v>
      </c>
      <c r="G133" s="2">
        <f t="shared" ca="1" si="24"/>
        <v>349</v>
      </c>
      <c r="H133" s="2">
        <f t="shared" ca="1" si="17"/>
        <v>0</v>
      </c>
      <c r="I133" s="2">
        <f t="shared" ca="1" si="18"/>
        <v>306</v>
      </c>
      <c r="J133" s="2" t="str">
        <f t="shared" ca="1" si="25"/>
        <v/>
      </c>
      <c r="K133" s="2">
        <f t="shared" ca="1" si="19"/>
        <v>0</v>
      </c>
      <c r="M133" s="2">
        <v>118</v>
      </c>
      <c r="N133" s="2" t="s">
        <v>120</v>
      </c>
      <c r="O133" s="2">
        <f>'Demand Profile'!D122</f>
        <v>120</v>
      </c>
      <c r="P133" s="2">
        <f t="shared" ca="1" si="27"/>
        <v>23</v>
      </c>
      <c r="Q133" s="2">
        <f t="shared" ca="1" si="20"/>
        <v>500</v>
      </c>
      <c r="R133" s="2">
        <f t="shared" ca="1" si="28"/>
        <v>403</v>
      </c>
      <c r="S133" s="2">
        <f t="shared" ca="1" si="21"/>
        <v>0</v>
      </c>
      <c r="T133" s="2">
        <f t="shared" ca="1" si="22"/>
        <v>505</v>
      </c>
      <c r="U133" s="2" t="str">
        <f t="shared" ca="1" si="29"/>
        <v>Yes</v>
      </c>
      <c r="V133" s="2">
        <f t="shared" ca="1" si="23"/>
        <v>500</v>
      </c>
    </row>
    <row r="134" spans="2:22" x14ac:dyDescent="0.25">
      <c r="B134" s="2">
        <v>119</v>
      </c>
      <c r="C134" s="2" t="s">
        <v>121</v>
      </c>
      <c r="D134" s="2">
        <f>'Demand Profile'!C123</f>
        <v>93</v>
      </c>
      <c r="E134" s="2">
        <f t="shared" ca="1" si="26"/>
        <v>349</v>
      </c>
      <c r="F134" s="2">
        <f t="shared" ca="1" si="16"/>
        <v>0</v>
      </c>
      <c r="G134" s="2">
        <f t="shared" ca="1" si="24"/>
        <v>256</v>
      </c>
      <c r="H134" s="2">
        <f t="shared" ca="1" si="17"/>
        <v>0</v>
      </c>
      <c r="I134" s="2">
        <f t="shared" ca="1" si="18"/>
        <v>262</v>
      </c>
      <c r="J134" s="2" t="str">
        <f t="shared" ca="1" si="25"/>
        <v>Yes</v>
      </c>
      <c r="K134" s="2">
        <f t="shared" ca="1" si="19"/>
        <v>500</v>
      </c>
      <c r="M134" s="2">
        <v>119</v>
      </c>
      <c r="N134" s="2" t="s">
        <v>121</v>
      </c>
      <c r="O134" s="2">
        <f>'Demand Profile'!D123</f>
        <v>70</v>
      </c>
      <c r="P134" s="2">
        <f t="shared" ca="1" si="27"/>
        <v>403</v>
      </c>
      <c r="Q134" s="2">
        <f t="shared" ca="1" si="20"/>
        <v>0</v>
      </c>
      <c r="R134" s="2">
        <f t="shared" ca="1" si="28"/>
        <v>333</v>
      </c>
      <c r="S134" s="2">
        <f t="shared" ca="1" si="21"/>
        <v>500</v>
      </c>
      <c r="T134" s="2">
        <f t="shared" ca="1" si="22"/>
        <v>556</v>
      </c>
      <c r="U134" s="2" t="str">
        <f t="shared" ca="1" si="29"/>
        <v/>
      </c>
      <c r="V134" s="2">
        <f t="shared" ca="1" si="23"/>
        <v>0</v>
      </c>
    </row>
    <row r="135" spans="2:22" x14ac:dyDescent="0.25">
      <c r="B135" s="2">
        <v>120</v>
      </c>
      <c r="C135" s="2" t="s">
        <v>122</v>
      </c>
      <c r="D135" s="2">
        <f>'Demand Profile'!C124</f>
        <v>96</v>
      </c>
      <c r="E135" s="2">
        <f t="shared" ca="1" si="26"/>
        <v>256</v>
      </c>
      <c r="F135" s="2">
        <f t="shared" ca="1" si="16"/>
        <v>0</v>
      </c>
      <c r="G135" s="2">
        <f t="shared" ca="1" si="24"/>
        <v>160</v>
      </c>
      <c r="H135" s="2">
        <f t="shared" ca="1" si="17"/>
        <v>500</v>
      </c>
      <c r="I135" s="2">
        <f t="shared" ca="1" si="18"/>
        <v>198</v>
      </c>
      <c r="J135" s="2" t="str">
        <f t="shared" ca="1" si="25"/>
        <v/>
      </c>
      <c r="K135" s="2">
        <f t="shared" ca="1" si="19"/>
        <v>0</v>
      </c>
      <c r="M135" s="2">
        <v>120</v>
      </c>
      <c r="N135" s="2" t="s">
        <v>122</v>
      </c>
      <c r="O135" s="2">
        <f>'Demand Profile'!D124</f>
        <v>86</v>
      </c>
      <c r="P135" s="2">
        <f t="shared" ca="1" si="27"/>
        <v>333</v>
      </c>
      <c r="Q135" s="2">
        <f t="shared" ca="1" si="20"/>
        <v>0</v>
      </c>
      <c r="R135" s="2">
        <f t="shared" ca="1" si="28"/>
        <v>247</v>
      </c>
      <c r="S135" s="2">
        <f t="shared" ca="1" si="21"/>
        <v>500</v>
      </c>
      <c r="T135" s="2">
        <f t="shared" ca="1" si="22"/>
        <v>591</v>
      </c>
      <c r="U135" s="2" t="str">
        <f t="shared" ca="1" si="29"/>
        <v/>
      </c>
      <c r="V135" s="2">
        <f t="shared" ca="1" si="23"/>
        <v>0</v>
      </c>
    </row>
    <row r="136" spans="2:22" x14ac:dyDescent="0.25">
      <c r="B136" s="2">
        <v>121</v>
      </c>
      <c r="C136" s="2" t="s">
        <v>123</v>
      </c>
      <c r="D136" s="2">
        <f>'Demand Profile'!C125</f>
        <v>1</v>
      </c>
      <c r="E136" s="2">
        <f t="shared" ca="1" si="26"/>
        <v>160</v>
      </c>
      <c r="F136" s="2">
        <f t="shared" ca="1" si="16"/>
        <v>0</v>
      </c>
      <c r="G136" s="2">
        <f t="shared" ca="1" si="24"/>
        <v>159</v>
      </c>
      <c r="H136" s="2">
        <f t="shared" ca="1" si="17"/>
        <v>500</v>
      </c>
      <c r="I136" s="2">
        <f t="shared" ca="1" si="18"/>
        <v>204</v>
      </c>
      <c r="J136" s="2" t="str">
        <f t="shared" ca="1" si="25"/>
        <v/>
      </c>
      <c r="K136" s="2">
        <f t="shared" ca="1" si="19"/>
        <v>0</v>
      </c>
      <c r="M136" s="2">
        <v>121</v>
      </c>
      <c r="N136" s="2" t="s">
        <v>123</v>
      </c>
      <c r="O136" s="2">
        <f>'Demand Profile'!D125</f>
        <v>94</v>
      </c>
      <c r="P136" s="2">
        <f t="shared" ca="1" si="27"/>
        <v>247</v>
      </c>
      <c r="Q136" s="2">
        <f t="shared" ca="1" si="20"/>
        <v>0</v>
      </c>
      <c r="R136" s="2">
        <f t="shared" ca="1" si="28"/>
        <v>153</v>
      </c>
      <c r="S136" s="2">
        <f t="shared" ca="1" si="21"/>
        <v>500</v>
      </c>
      <c r="T136" s="2">
        <f t="shared" ca="1" si="22"/>
        <v>617</v>
      </c>
      <c r="U136" s="2" t="str">
        <f t="shared" ca="1" si="29"/>
        <v/>
      </c>
      <c r="V136" s="2">
        <f t="shared" ca="1" si="23"/>
        <v>0</v>
      </c>
    </row>
    <row r="137" spans="2:22" x14ac:dyDescent="0.25">
      <c r="B137" s="2">
        <v>122</v>
      </c>
      <c r="C137" s="2" t="s">
        <v>124</v>
      </c>
      <c r="D137" s="2">
        <f>'Demand Profile'!C126</f>
        <v>2</v>
      </c>
      <c r="E137" s="2">
        <f t="shared" ca="1" si="26"/>
        <v>159</v>
      </c>
      <c r="F137" s="2">
        <f t="shared" ca="1" si="16"/>
        <v>0</v>
      </c>
      <c r="G137" s="2">
        <f t="shared" ca="1" si="24"/>
        <v>157</v>
      </c>
      <c r="H137" s="2">
        <f t="shared" ca="1" si="17"/>
        <v>500</v>
      </c>
      <c r="I137" s="2">
        <f t="shared" ca="1" si="18"/>
        <v>237</v>
      </c>
      <c r="J137" s="2" t="str">
        <f t="shared" ca="1" si="25"/>
        <v/>
      </c>
      <c r="K137" s="2">
        <f t="shared" ca="1" si="19"/>
        <v>0</v>
      </c>
      <c r="M137" s="2">
        <v>122</v>
      </c>
      <c r="N137" s="2" t="s">
        <v>124</v>
      </c>
      <c r="O137" s="2">
        <f>'Demand Profile'!D126</f>
        <v>91</v>
      </c>
      <c r="P137" s="2">
        <f t="shared" ca="1" si="27"/>
        <v>153</v>
      </c>
      <c r="Q137" s="2">
        <f t="shared" ca="1" si="20"/>
        <v>0</v>
      </c>
      <c r="R137" s="2">
        <f t="shared" ca="1" si="28"/>
        <v>62</v>
      </c>
      <c r="S137" s="2">
        <f t="shared" ca="1" si="21"/>
        <v>500</v>
      </c>
      <c r="T137" s="2">
        <f t="shared" ca="1" si="22"/>
        <v>553</v>
      </c>
      <c r="U137" s="2" t="str">
        <f t="shared" ca="1" si="29"/>
        <v/>
      </c>
      <c r="V137" s="2">
        <f t="shared" ca="1" si="23"/>
        <v>0</v>
      </c>
    </row>
    <row r="138" spans="2:22" x14ac:dyDescent="0.25">
      <c r="B138" s="2">
        <v>123</v>
      </c>
      <c r="C138" s="2" t="s">
        <v>125</v>
      </c>
      <c r="D138" s="2">
        <f>'Demand Profile'!C127</f>
        <v>18</v>
      </c>
      <c r="E138" s="2">
        <f t="shared" ca="1" si="26"/>
        <v>157</v>
      </c>
      <c r="F138" s="2">
        <f t="shared" ca="1" si="16"/>
        <v>0</v>
      </c>
      <c r="G138" s="2">
        <f t="shared" ca="1" si="24"/>
        <v>139</v>
      </c>
      <c r="H138" s="2">
        <f t="shared" ca="1" si="17"/>
        <v>500</v>
      </c>
      <c r="I138" s="2">
        <f t="shared" ca="1" si="18"/>
        <v>273</v>
      </c>
      <c r="J138" s="2" t="str">
        <f t="shared" ca="1" si="25"/>
        <v/>
      </c>
      <c r="K138" s="2">
        <f t="shared" ca="1" si="19"/>
        <v>0</v>
      </c>
      <c r="M138" s="2">
        <v>123</v>
      </c>
      <c r="N138" s="2" t="s">
        <v>125</v>
      </c>
      <c r="O138" s="2">
        <f>'Demand Profile'!D127</f>
        <v>31</v>
      </c>
      <c r="P138" s="2">
        <f t="shared" ca="1" si="27"/>
        <v>62</v>
      </c>
      <c r="Q138" s="2">
        <f t="shared" ca="1" si="20"/>
        <v>0</v>
      </c>
      <c r="R138" s="2">
        <f t="shared" ca="1" si="28"/>
        <v>31</v>
      </c>
      <c r="S138" s="2">
        <f t="shared" ca="1" si="21"/>
        <v>500</v>
      </c>
      <c r="T138" s="2">
        <f t="shared" ca="1" si="22"/>
        <v>541</v>
      </c>
      <c r="U138" s="2" t="str">
        <f t="shared" ca="1" si="29"/>
        <v>Yes</v>
      </c>
      <c r="V138" s="2">
        <f t="shared" ca="1" si="23"/>
        <v>510</v>
      </c>
    </row>
    <row r="139" spans="2:22" x14ac:dyDescent="0.25">
      <c r="B139" s="2">
        <v>124</v>
      </c>
      <c r="C139" s="2" t="s">
        <v>126</v>
      </c>
      <c r="D139" s="2">
        <f>'Demand Profile'!C128</f>
        <v>72</v>
      </c>
      <c r="E139" s="2">
        <f t="shared" ca="1" si="26"/>
        <v>139</v>
      </c>
      <c r="F139" s="2">
        <f t="shared" ca="1" si="16"/>
        <v>0</v>
      </c>
      <c r="G139" s="2">
        <f t="shared" ca="1" si="24"/>
        <v>67</v>
      </c>
      <c r="H139" s="2">
        <f t="shared" ca="1" si="17"/>
        <v>500</v>
      </c>
      <c r="I139" s="2">
        <f t="shared" ca="1" si="18"/>
        <v>275</v>
      </c>
      <c r="J139" s="2" t="str">
        <f t="shared" ca="1" si="25"/>
        <v/>
      </c>
      <c r="K139" s="2">
        <f t="shared" ca="1" si="19"/>
        <v>0</v>
      </c>
      <c r="M139" s="2">
        <v>124</v>
      </c>
      <c r="N139" s="2" t="s">
        <v>126</v>
      </c>
      <c r="O139" s="2">
        <f>'Demand Profile'!D128</f>
        <v>133</v>
      </c>
      <c r="P139" s="2">
        <f t="shared" ca="1" si="27"/>
        <v>31</v>
      </c>
      <c r="Q139" s="2">
        <f t="shared" ca="1" si="20"/>
        <v>500</v>
      </c>
      <c r="R139" s="2">
        <f t="shared" ca="1" si="28"/>
        <v>398</v>
      </c>
      <c r="S139" s="2">
        <f t="shared" ca="1" si="21"/>
        <v>510</v>
      </c>
      <c r="T139" s="2">
        <f t="shared" ca="1" si="22"/>
        <v>525</v>
      </c>
      <c r="U139" s="2" t="str">
        <f t="shared" ca="1" si="29"/>
        <v/>
      </c>
      <c r="V139" s="2">
        <f t="shared" ca="1" si="23"/>
        <v>0</v>
      </c>
    </row>
    <row r="140" spans="2:22" x14ac:dyDescent="0.25">
      <c r="B140" s="2">
        <v>125</v>
      </c>
      <c r="C140" s="2" t="s">
        <v>127</v>
      </c>
      <c r="D140" s="2">
        <f>'Demand Profile'!C129</f>
        <v>24</v>
      </c>
      <c r="E140" s="2">
        <f t="shared" ca="1" si="26"/>
        <v>67</v>
      </c>
      <c r="F140" s="2">
        <f t="shared" ca="1" si="16"/>
        <v>0</v>
      </c>
      <c r="G140" s="2">
        <f t="shared" ca="1" si="24"/>
        <v>43</v>
      </c>
      <c r="H140" s="2">
        <f t="shared" ca="1" si="17"/>
        <v>500</v>
      </c>
      <c r="I140" s="2">
        <f t="shared" ca="1" si="18"/>
        <v>291</v>
      </c>
      <c r="J140" s="2" t="str">
        <f t="shared" ca="1" si="25"/>
        <v/>
      </c>
      <c r="K140" s="2">
        <f t="shared" ca="1" si="19"/>
        <v>0</v>
      </c>
      <c r="M140" s="2">
        <v>125</v>
      </c>
      <c r="N140" s="2" t="s">
        <v>127</v>
      </c>
      <c r="O140" s="2">
        <f>'Demand Profile'!D129</f>
        <v>121</v>
      </c>
      <c r="P140" s="2">
        <f t="shared" ca="1" si="27"/>
        <v>398</v>
      </c>
      <c r="Q140" s="2">
        <f t="shared" ca="1" si="20"/>
        <v>0</v>
      </c>
      <c r="R140" s="2">
        <f t="shared" ca="1" si="28"/>
        <v>277</v>
      </c>
      <c r="S140" s="2">
        <f t="shared" ca="1" si="21"/>
        <v>510</v>
      </c>
      <c r="T140" s="2">
        <f t="shared" ca="1" si="22"/>
        <v>511</v>
      </c>
      <c r="U140" s="2" t="str">
        <f t="shared" ca="1" si="29"/>
        <v/>
      </c>
      <c r="V140" s="2">
        <f t="shared" ca="1" si="23"/>
        <v>0</v>
      </c>
    </row>
    <row r="141" spans="2:22" x14ac:dyDescent="0.25">
      <c r="B141" s="2">
        <v>126</v>
      </c>
      <c r="C141" s="2" t="s">
        <v>128</v>
      </c>
      <c r="D141" s="2">
        <f>'Demand Profile'!C130</f>
        <v>49</v>
      </c>
      <c r="E141" s="2">
        <f t="shared" ca="1" si="26"/>
        <v>43</v>
      </c>
      <c r="F141" s="2">
        <f t="shared" ca="1" si="16"/>
        <v>500</v>
      </c>
      <c r="G141" s="2">
        <f t="shared" ca="1" si="24"/>
        <v>494</v>
      </c>
      <c r="H141" s="2">
        <f t="shared" ca="1" si="17"/>
        <v>0</v>
      </c>
      <c r="I141" s="2">
        <f t="shared" ca="1" si="18"/>
        <v>341</v>
      </c>
      <c r="J141" s="2" t="str">
        <f t="shared" ca="1" si="25"/>
        <v/>
      </c>
      <c r="K141" s="2">
        <f t="shared" ca="1" si="19"/>
        <v>0</v>
      </c>
      <c r="M141" s="2">
        <v>126</v>
      </c>
      <c r="N141" s="2" t="s">
        <v>128</v>
      </c>
      <c r="O141" s="2">
        <f>'Demand Profile'!D130</f>
        <v>121</v>
      </c>
      <c r="P141" s="2">
        <f t="shared" ca="1" si="27"/>
        <v>277</v>
      </c>
      <c r="Q141" s="2">
        <f t="shared" ca="1" si="20"/>
        <v>0</v>
      </c>
      <c r="R141" s="2">
        <f t="shared" ca="1" si="28"/>
        <v>156</v>
      </c>
      <c r="S141" s="2">
        <f t="shared" ca="1" si="21"/>
        <v>510</v>
      </c>
      <c r="T141" s="2">
        <f t="shared" ca="1" si="22"/>
        <v>529</v>
      </c>
      <c r="U141" s="2" t="str">
        <f t="shared" ca="1" si="29"/>
        <v/>
      </c>
      <c r="V141" s="2">
        <f t="shared" ca="1" si="23"/>
        <v>0</v>
      </c>
    </row>
    <row r="142" spans="2:22" x14ac:dyDescent="0.25">
      <c r="B142" s="2">
        <v>127</v>
      </c>
      <c r="C142" s="2" t="s">
        <v>129</v>
      </c>
      <c r="D142" s="2">
        <f>'Demand Profile'!C131</f>
        <v>32</v>
      </c>
      <c r="E142" s="2">
        <f t="shared" ca="1" si="26"/>
        <v>494</v>
      </c>
      <c r="F142" s="2">
        <f t="shared" ca="1" si="16"/>
        <v>0</v>
      </c>
      <c r="G142" s="2">
        <f t="shared" ca="1" si="24"/>
        <v>462</v>
      </c>
      <c r="H142" s="2">
        <f t="shared" ca="1" si="17"/>
        <v>0</v>
      </c>
      <c r="I142" s="2">
        <f t="shared" ca="1" si="18"/>
        <v>395</v>
      </c>
      <c r="J142" s="2" t="str">
        <f t="shared" ca="1" si="25"/>
        <v/>
      </c>
      <c r="K142" s="2">
        <f t="shared" ca="1" si="19"/>
        <v>0</v>
      </c>
      <c r="M142" s="2">
        <v>127</v>
      </c>
      <c r="N142" s="2" t="s">
        <v>129</v>
      </c>
      <c r="O142" s="2">
        <f>'Demand Profile'!D131</f>
        <v>120</v>
      </c>
      <c r="P142" s="2">
        <f t="shared" ca="1" si="27"/>
        <v>156</v>
      </c>
      <c r="Q142" s="2">
        <f t="shared" ca="1" si="20"/>
        <v>0</v>
      </c>
      <c r="R142" s="2">
        <f t="shared" ca="1" si="28"/>
        <v>36</v>
      </c>
      <c r="S142" s="2">
        <f t="shared" ca="1" si="21"/>
        <v>510</v>
      </c>
      <c r="T142" s="2">
        <f t="shared" ca="1" si="22"/>
        <v>476</v>
      </c>
      <c r="U142" s="2" t="str">
        <f t="shared" ca="1" si="29"/>
        <v/>
      </c>
      <c r="V142" s="2">
        <f t="shared" ca="1" si="23"/>
        <v>0</v>
      </c>
    </row>
    <row r="143" spans="2:22" x14ac:dyDescent="0.25">
      <c r="B143" s="2">
        <v>128</v>
      </c>
      <c r="C143" s="2" t="s">
        <v>130</v>
      </c>
      <c r="D143" s="2">
        <f>'Demand Profile'!C132</f>
        <v>7</v>
      </c>
      <c r="E143" s="2">
        <f t="shared" ca="1" si="26"/>
        <v>462</v>
      </c>
      <c r="F143" s="2">
        <f t="shared" ca="1" si="16"/>
        <v>0</v>
      </c>
      <c r="G143" s="2">
        <f t="shared" ca="1" si="24"/>
        <v>455</v>
      </c>
      <c r="H143" s="2">
        <f t="shared" ca="1" si="17"/>
        <v>0</v>
      </c>
      <c r="I143" s="2">
        <f t="shared" ca="1" si="18"/>
        <v>414</v>
      </c>
      <c r="J143" s="2" t="str">
        <f t="shared" ca="1" si="25"/>
        <v/>
      </c>
      <c r="K143" s="2">
        <f t="shared" ca="1" si="19"/>
        <v>0</v>
      </c>
      <c r="M143" s="2">
        <v>128</v>
      </c>
      <c r="N143" s="2" t="s">
        <v>130</v>
      </c>
      <c r="O143" s="2">
        <f>'Demand Profile'!D132</f>
        <v>27</v>
      </c>
      <c r="P143" s="2">
        <f t="shared" ca="1" si="27"/>
        <v>36</v>
      </c>
      <c r="Q143" s="2">
        <f t="shared" ca="1" si="20"/>
        <v>0</v>
      </c>
      <c r="R143" s="2">
        <f t="shared" ca="1" si="28"/>
        <v>9</v>
      </c>
      <c r="S143" s="2">
        <f t="shared" ca="1" si="21"/>
        <v>510</v>
      </c>
      <c r="T143" s="2">
        <f t="shared" ca="1" si="22"/>
        <v>579</v>
      </c>
      <c r="U143" s="2" t="str">
        <f t="shared" ca="1" si="29"/>
        <v>Yes</v>
      </c>
      <c r="V143" s="2">
        <f t="shared" ca="1" si="23"/>
        <v>570</v>
      </c>
    </row>
    <row r="144" spans="2:22" x14ac:dyDescent="0.25">
      <c r="B144" s="2">
        <v>129</v>
      </c>
      <c r="C144" s="2" t="s">
        <v>131</v>
      </c>
      <c r="D144" s="2">
        <f>'Demand Profile'!C133</f>
        <v>35</v>
      </c>
      <c r="E144" s="2">
        <f t="shared" ca="1" si="26"/>
        <v>455</v>
      </c>
      <c r="F144" s="2">
        <f t="shared" ref="F144:F207" ca="1" si="30">IF(B144&lt;=LT_Store1,0,OFFSET(K144,-1*LT_Store1,0,1,1))</f>
        <v>0</v>
      </c>
      <c r="G144" s="2">
        <f t="shared" ca="1" si="24"/>
        <v>420</v>
      </c>
      <c r="H144" s="2">
        <f t="shared" ref="H144:H207" ca="1" si="31">SUM(OFFSET(K144,-1,0,-1*(LT_Store1-1),1))</f>
        <v>0</v>
      </c>
      <c r="I144" s="2">
        <f t="shared" ref="I144:I207" ca="1" si="32">SUM(OFFSET(D145,0,0,LT_Store1,1))</f>
        <v>458</v>
      </c>
      <c r="J144" s="2" t="str">
        <f t="shared" ca="1" si="25"/>
        <v>Yes</v>
      </c>
      <c r="K144" s="2">
        <f t="shared" ref="K144:K207" ca="1" si="33">IF(J144="Yes",MAX(I144-G144,MOQ),0)</f>
        <v>500</v>
      </c>
      <c r="M144" s="2">
        <v>129</v>
      </c>
      <c r="N144" s="2" t="s">
        <v>131</v>
      </c>
      <c r="O144" s="2">
        <f>'Demand Profile'!D133</f>
        <v>19</v>
      </c>
      <c r="P144" s="2">
        <f t="shared" ca="1" si="27"/>
        <v>9</v>
      </c>
      <c r="Q144" s="2">
        <f t="shared" ref="Q144:Q207" ca="1" si="34">IF(M144&lt;=LT_Store2,0,OFFSET(V144,-1*LT_Store2,0,1,1))</f>
        <v>510</v>
      </c>
      <c r="R144" s="2">
        <f t="shared" ca="1" si="28"/>
        <v>500</v>
      </c>
      <c r="S144" s="2">
        <f t="shared" ref="S144:S207" ca="1" si="35">SUM(OFFSET(V144,-1,0,-1*(LT_Store2-1),1))</f>
        <v>570</v>
      </c>
      <c r="T144" s="2">
        <f t="shared" ref="T144:T207" ca="1" si="36">SUM(OFFSET(O145,0,0,LT_Store2,1))</f>
        <v>664</v>
      </c>
      <c r="U144" s="2" t="str">
        <f t="shared" ca="1" si="29"/>
        <v/>
      </c>
      <c r="V144" s="2">
        <f t="shared" ref="V144:V207" ca="1" si="37">IF(U144="Yes",MAX(T144-R144,MOQ),0)</f>
        <v>0</v>
      </c>
    </row>
    <row r="145" spans="2:22" x14ac:dyDescent="0.25">
      <c r="B145" s="2">
        <v>130</v>
      </c>
      <c r="C145" s="2" t="s">
        <v>132</v>
      </c>
      <c r="D145" s="2">
        <f>'Demand Profile'!C134</f>
        <v>54</v>
      </c>
      <c r="E145" s="2">
        <f t="shared" ca="1" si="26"/>
        <v>420</v>
      </c>
      <c r="F145" s="2">
        <f t="shared" ca="1" si="30"/>
        <v>0</v>
      </c>
      <c r="G145" s="2">
        <f t="shared" ref="G145:G208" ca="1" si="38">E145+F145-D145</f>
        <v>366</v>
      </c>
      <c r="H145" s="2">
        <f t="shared" ca="1" si="31"/>
        <v>500</v>
      </c>
      <c r="I145" s="2">
        <f t="shared" ca="1" si="32"/>
        <v>466</v>
      </c>
      <c r="J145" s="2" t="str">
        <f t="shared" ref="J145:J208" ca="1" si="39">IF(I145&lt;G145+H145,"","Yes")</f>
        <v/>
      </c>
      <c r="K145" s="2">
        <f t="shared" ca="1" si="33"/>
        <v>0</v>
      </c>
      <c r="M145" s="2">
        <v>130</v>
      </c>
      <c r="N145" s="2" t="s">
        <v>132</v>
      </c>
      <c r="O145" s="2">
        <f>'Demand Profile'!D134</f>
        <v>117</v>
      </c>
      <c r="P145" s="2">
        <f t="shared" ca="1" si="27"/>
        <v>500</v>
      </c>
      <c r="Q145" s="2">
        <f t="shared" ca="1" si="34"/>
        <v>0</v>
      </c>
      <c r="R145" s="2">
        <f t="shared" ca="1" si="28"/>
        <v>383</v>
      </c>
      <c r="S145" s="2">
        <f t="shared" ca="1" si="35"/>
        <v>570</v>
      </c>
      <c r="T145" s="2">
        <f t="shared" ca="1" si="36"/>
        <v>625</v>
      </c>
      <c r="U145" s="2" t="str">
        <f t="shared" ca="1" si="29"/>
        <v/>
      </c>
      <c r="V145" s="2">
        <f t="shared" ca="1" si="37"/>
        <v>0</v>
      </c>
    </row>
    <row r="146" spans="2:22" x14ac:dyDescent="0.25">
      <c r="B146" s="2">
        <v>131</v>
      </c>
      <c r="C146" s="2" t="s">
        <v>133</v>
      </c>
      <c r="D146" s="2">
        <f>'Demand Profile'!C135</f>
        <v>74</v>
      </c>
      <c r="E146" s="2">
        <f t="shared" ref="E146:E209" ca="1" si="40">G145</f>
        <v>366</v>
      </c>
      <c r="F146" s="2">
        <f t="shared" ca="1" si="30"/>
        <v>0</v>
      </c>
      <c r="G146" s="2">
        <f t="shared" ca="1" si="38"/>
        <v>292</v>
      </c>
      <c r="H146" s="2">
        <f t="shared" ca="1" si="31"/>
        <v>500</v>
      </c>
      <c r="I146" s="2">
        <f t="shared" ca="1" si="32"/>
        <v>484</v>
      </c>
      <c r="J146" s="2" t="str">
        <f t="shared" ca="1" si="39"/>
        <v/>
      </c>
      <c r="K146" s="2">
        <f t="shared" ca="1" si="33"/>
        <v>0</v>
      </c>
      <c r="M146" s="2">
        <v>131</v>
      </c>
      <c r="N146" s="2" t="s">
        <v>133</v>
      </c>
      <c r="O146" s="2">
        <f>'Demand Profile'!D135</f>
        <v>107</v>
      </c>
      <c r="P146" s="2">
        <f t="shared" ref="P146:P209" ca="1" si="41">R145</f>
        <v>383</v>
      </c>
      <c r="Q146" s="2">
        <f t="shared" ca="1" si="34"/>
        <v>0</v>
      </c>
      <c r="R146" s="2">
        <f t="shared" ca="1" si="28"/>
        <v>276</v>
      </c>
      <c r="S146" s="2">
        <f t="shared" ca="1" si="35"/>
        <v>570</v>
      </c>
      <c r="T146" s="2">
        <f t="shared" ca="1" si="36"/>
        <v>633</v>
      </c>
      <c r="U146" s="2" t="str">
        <f t="shared" ca="1" si="29"/>
        <v/>
      </c>
      <c r="V146" s="2">
        <f t="shared" ca="1" si="37"/>
        <v>0</v>
      </c>
    </row>
    <row r="147" spans="2:22" x14ac:dyDescent="0.25">
      <c r="B147" s="2">
        <v>132</v>
      </c>
      <c r="C147" s="2" t="s">
        <v>134</v>
      </c>
      <c r="D147" s="2">
        <f>'Demand Profile'!C136</f>
        <v>40</v>
      </c>
      <c r="E147" s="2">
        <f t="shared" ca="1" si="40"/>
        <v>292</v>
      </c>
      <c r="F147" s="2">
        <f t="shared" ca="1" si="30"/>
        <v>0</v>
      </c>
      <c r="G147" s="2">
        <f t="shared" ca="1" si="38"/>
        <v>252</v>
      </c>
      <c r="H147" s="2">
        <f t="shared" ca="1" si="31"/>
        <v>500</v>
      </c>
      <c r="I147" s="2">
        <f t="shared" ca="1" si="32"/>
        <v>482</v>
      </c>
      <c r="J147" s="2" t="str">
        <f t="shared" ca="1" si="39"/>
        <v/>
      </c>
      <c r="K147" s="2">
        <f t="shared" ca="1" si="33"/>
        <v>0</v>
      </c>
      <c r="M147" s="2">
        <v>132</v>
      </c>
      <c r="N147" s="2" t="s">
        <v>134</v>
      </c>
      <c r="O147" s="2">
        <f>'Demand Profile'!D136</f>
        <v>139</v>
      </c>
      <c r="P147" s="2">
        <f t="shared" ca="1" si="41"/>
        <v>276</v>
      </c>
      <c r="Q147" s="2">
        <f t="shared" ca="1" si="34"/>
        <v>0</v>
      </c>
      <c r="R147" s="2">
        <f t="shared" ca="1" si="28"/>
        <v>137</v>
      </c>
      <c r="S147" s="2">
        <f t="shared" ca="1" si="35"/>
        <v>570</v>
      </c>
      <c r="T147" s="2">
        <f t="shared" ca="1" si="36"/>
        <v>566</v>
      </c>
      <c r="U147" s="2" t="str">
        <f t="shared" ca="1" si="29"/>
        <v/>
      </c>
      <c r="V147" s="2">
        <f t="shared" ca="1" si="37"/>
        <v>0</v>
      </c>
    </row>
    <row r="148" spans="2:22" x14ac:dyDescent="0.25">
      <c r="B148" s="2">
        <v>133</v>
      </c>
      <c r="C148" s="2" t="s">
        <v>135</v>
      </c>
      <c r="D148" s="2">
        <f>'Demand Profile'!C137</f>
        <v>99</v>
      </c>
      <c r="E148" s="2">
        <f t="shared" ca="1" si="40"/>
        <v>252</v>
      </c>
      <c r="F148" s="2">
        <f t="shared" ca="1" si="30"/>
        <v>0</v>
      </c>
      <c r="G148" s="2">
        <f t="shared" ca="1" si="38"/>
        <v>153</v>
      </c>
      <c r="H148" s="2">
        <f t="shared" ca="1" si="31"/>
        <v>500</v>
      </c>
      <c r="I148" s="2">
        <f t="shared" ca="1" si="32"/>
        <v>429</v>
      </c>
      <c r="J148" s="2" t="str">
        <f t="shared" ca="1" si="39"/>
        <v/>
      </c>
      <c r="K148" s="2">
        <f t="shared" ca="1" si="33"/>
        <v>0</v>
      </c>
      <c r="M148" s="2">
        <v>133</v>
      </c>
      <c r="N148" s="2" t="s">
        <v>135</v>
      </c>
      <c r="O148" s="2">
        <f>'Demand Profile'!D137</f>
        <v>67</v>
      </c>
      <c r="P148" s="2">
        <f t="shared" ca="1" si="41"/>
        <v>137</v>
      </c>
      <c r="Q148" s="2">
        <f t="shared" ca="1" si="34"/>
        <v>0</v>
      </c>
      <c r="R148" s="2">
        <f t="shared" ref="R148:R211" ca="1" si="42">P148+Q148-O148</f>
        <v>70</v>
      </c>
      <c r="S148" s="2">
        <f t="shared" ca="1" si="35"/>
        <v>570</v>
      </c>
      <c r="T148" s="2">
        <f t="shared" ca="1" si="36"/>
        <v>580</v>
      </c>
      <c r="U148" s="2" t="str">
        <f t="shared" ref="U148:U211" ca="1" si="43">IF(T148&lt;R148+S148,"","Yes")</f>
        <v/>
      </c>
      <c r="V148" s="2">
        <f t="shared" ca="1" si="37"/>
        <v>0</v>
      </c>
    </row>
    <row r="149" spans="2:22" x14ac:dyDescent="0.25">
      <c r="B149" s="2">
        <v>134</v>
      </c>
      <c r="C149" s="2" t="s">
        <v>136</v>
      </c>
      <c r="D149" s="2">
        <f>'Demand Profile'!C138</f>
        <v>86</v>
      </c>
      <c r="E149" s="2">
        <f t="shared" ca="1" si="40"/>
        <v>153</v>
      </c>
      <c r="F149" s="2">
        <f t="shared" ca="1" si="30"/>
        <v>0</v>
      </c>
      <c r="G149" s="2">
        <f t="shared" ca="1" si="38"/>
        <v>67</v>
      </c>
      <c r="H149" s="2">
        <f t="shared" ca="1" si="31"/>
        <v>500</v>
      </c>
      <c r="I149" s="2">
        <f t="shared" ca="1" si="32"/>
        <v>407</v>
      </c>
      <c r="J149" s="2" t="str">
        <f t="shared" ca="1" si="39"/>
        <v/>
      </c>
      <c r="K149" s="2">
        <f t="shared" ca="1" si="33"/>
        <v>0</v>
      </c>
      <c r="M149" s="2">
        <v>134</v>
      </c>
      <c r="N149" s="2" t="s">
        <v>136</v>
      </c>
      <c r="O149" s="2">
        <f>'Demand Profile'!D138</f>
        <v>130</v>
      </c>
      <c r="P149" s="2">
        <f t="shared" ca="1" si="41"/>
        <v>70</v>
      </c>
      <c r="Q149" s="2">
        <f t="shared" ca="1" si="34"/>
        <v>570</v>
      </c>
      <c r="R149" s="2">
        <f t="shared" ca="1" si="42"/>
        <v>510</v>
      </c>
      <c r="S149" s="2">
        <f t="shared" ca="1" si="35"/>
        <v>0</v>
      </c>
      <c r="T149" s="2">
        <f t="shared" ca="1" si="36"/>
        <v>536</v>
      </c>
      <c r="U149" s="2" t="str">
        <f t="shared" ca="1" si="43"/>
        <v>Yes</v>
      </c>
      <c r="V149" s="2">
        <f t="shared" ca="1" si="37"/>
        <v>500</v>
      </c>
    </row>
    <row r="150" spans="2:22" x14ac:dyDescent="0.25">
      <c r="B150" s="2">
        <v>135</v>
      </c>
      <c r="C150" s="2" t="s">
        <v>137</v>
      </c>
      <c r="D150" s="2">
        <f>'Demand Profile'!C139</f>
        <v>26</v>
      </c>
      <c r="E150" s="2">
        <f t="shared" ca="1" si="40"/>
        <v>67</v>
      </c>
      <c r="F150" s="2">
        <f t="shared" ca="1" si="30"/>
        <v>0</v>
      </c>
      <c r="G150" s="2">
        <f t="shared" ca="1" si="38"/>
        <v>41</v>
      </c>
      <c r="H150" s="2">
        <f t="shared" ca="1" si="31"/>
        <v>500</v>
      </c>
      <c r="I150" s="2">
        <f t="shared" ca="1" si="32"/>
        <v>446</v>
      </c>
      <c r="J150" s="2" t="str">
        <f t="shared" ca="1" si="39"/>
        <v/>
      </c>
      <c r="K150" s="2">
        <f t="shared" ca="1" si="33"/>
        <v>0</v>
      </c>
      <c r="M150" s="2">
        <v>135</v>
      </c>
      <c r="N150" s="2" t="s">
        <v>137</v>
      </c>
      <c r="O150" s="2">
        <f>'Demand Profile'!D139</f>
        <v>104</v>
      </c>
      <c r="P150" s="2">
        <f t="shared" ca="1" si="41"/>
        <v>510</v>
      </c>
      <c r="Q150" s="2">
        <f t="shared" ca="1" si="34"/>
        <v>0</v>
      </c>
      <c r="R150" s="2">
        <f t="shared" ca="1" si="42"/>
        <v>406</v>
      </c>
      <c r="S150" s="2">
        <f t="shared" ca="1" si="35"/>
        <v>500</v>
      </c>
      <c r="T150" s="2">
        <f t="shared" ca="1" si="36"/>
        <v>514</v>
      </c>
      <c r="U150" s="2" t="str">
        <f t="shared" ca="1" si="43"/>
        <v/>
      </c>
      <c r="V150" s="2">
        <f t="shared" ca="1" si="37"/>
        <v>0</v>
      </c>
    </row>
    <row r="151" spans="2:22" x14ac:dyDescent="0.25">
      <c r="B151" s="2">
        <v>136</v>
      </c>
      <c r="C151" s="2" t="s">
        <v>138</v>
      </c>
      <c r="D151" s="2">
        <f>'Demand Profile'!C140</f>
        <v>79</v>
      </c>
      <c r="E151" s="2">
        <f t="shared" ca="1" si="40"/>
        <v>41</v>
      </c>
      <c r="F151" s="2">
        <f t="shared" ca="1" si="30"/>
        <v>500</v>
      </c>
      <c r="G151" s="2">
        <f t="shared" ca="1" si="38"/>
        <v>462</v>
      </c>
      <c r="H151" s="2">
        <f t="shared" ca="1" si="31"/>
        <v>0</v>
      </c>
      <c r="I151" s="2">
        <f t="shared" ca="1" si="32"/>
        <v>444</v>
      </c>
      <c r="J151" s="2" t="str">
        <f t="shared" ca="1" si="39"/>
        <v/>
      </c>
      <c r="K151" s="2">
        <f t="shared" ca="1" si="33"/>
        <v>0</v>
      </c>
      <c r="M151" s="2">
        <v>136</v>
      </c>
      <c r="N151" s="2" t="s">
        <v>138</v>
      </c>
      <c r="O151" s="2">
        <f>'Demand Profile'!D140</f>
        <v>78</v>
      </c>
      <c r="P151" s="2">
        <f t="shared" ca="1" si="41"/>
        <v>406</v>
      </c>
      <c r="Q151" s="2">
        <f t="shared" ca="1" si="34"/>
        <v>0</v>
      </c>
      <c r="R151" s="2">
        <f t="shared" ca="1" si="42"/>
        <v>328</v>
      </c>
      <c r="S151" s="2">
        <f t="shared" ca="1" si="35"/>
        <v>500</v>
      </c>
      <c r="T151" s="2">
        <f t="shared" ca="1" si="36"/>
        <v>564</v>
      </c>
      <c r="U151" s="2" t="str">
        <f t="shared" ca="1" si="43"/>
        <v/>
      </c>
      <c r="V151" s="2">
        <f t="shared" ca="1" si="37"/>
        <v>0</v>
      </c>
    </row>
    <row r="152" spans="2:22" x14ac:dyDescent="0.25">
      <c r="B152" s="2">
        <v>137</v>
      </c>
      <c r="C152" s="2" t="s">
        <v>139</v>
      </c>
      <c r="D152" s="2">
        <f>'Demand Profile'!C141</f>
        <v>62</v>
      </c>
      <c r="E152" s="2">
        <f t="shared" ca="1" si="40"/>
        <v>462</v>
      </c>
      <c r="F152" s="2">
        <f t="shared" ca="1" si="30"/>
        <v>0</v>
      </c>
      <c r="G152" s="2">
        <f t="shared" ca="1" si="38"/>
        <v>400</v>
      </c>
      <c r="H152" s="2">
        <f t="shared" ca="1" si="31"/>
        <v>0</v>
      </c>
      <c r="I152" s="2">
        <f t="shared" ca="1" si="32"/>
        <v>481</v>
      </c>
      <c r="J152" s="2" t="str">
        <f t="shared" ca="1" si="39"/>
        <v>Yes</v>
      </c>
      <c r="K152" s="2">
        <f t="shared" ca="1" si="33"/>
        <v>500</v>
      </c>
      <c r="M152" s="2">
        <v>137</v>
      </c>
      <c r="N152" s="2" t="s">
        <v>139</v>
      </c>
      <c r="O152" s="2">
        <f>'Demand Profile'!D141</f>
        <v>115</v>
      </c>
      <c r="P152" s="2">
        <f t="shared" ca="1" si="41"/>
        <v>328</v>
      </c>
      <c r="Q152" s="2">
        <f t="shared" ca="1" si="34"/>
        <v>0</v>
      </c>
      <c r="R152" s="2">
        <f t="shared" ca="1" si="42"/>
        <v>213</v>
      </c>
      <c r="S152" s="2">
        <f t="shared" ca="1" si="35"/>
        <v>500</v>
      </c>
      <c r="T152" s="2">
        <f t="shared" ca="1" si="36"/>
        <v>572</v>
      </c>
      <c r="U152" s="2" t="str">
        <f t="shared" ca="1" si="43"/>
        <v/>
      </c>
      <c r="V152" s="2">
        <f t="shared" ca="1" si="37"/>
        <v>0</v>
      </c>
    </row>
    <row r="153" spans="2:22" x14ac:dyDescent="0.25">
      <c r="B153" s="2">
        <v>138</v>
      </c>
      <c r="C153" s="2" t="s">
        <v>140</v>
      </c>
      <c r="D153" s="2">
        <f>'Demand Profile'!C142</f>
        <v>92</v>
      </c>
      <c r="E153" s="2">
        <f t="shared" ca="1" si="40"/>
        <v>400</v>
      </c>
      <c r="F153" s="2">
        <f t="shared" ca="1" si="30"/>
        <v>0</v>
      </c>
      <c r="G153" s="2">
        <f t="shared" ca="1" si="38"/>
        <v>308</v>
      </c>
      <c r="H153" s="2">
        <f t="shared" ca="1" si="31"/>
        <v>500</v>
      </c>
      <c r="I153" s="2">
        <f t="shared" ca="1" si="32"/>
        <v>427</v>
      </c>
      <c r="J153" s="2" t="str">
        <f t="shared" ca="1" si="39"/>
        <v/>
      </c>
      <c r="K153" s="2">
        <f t="shared" ca="1" si="33"/>
        <v>0</v>
      </c>
      <c r="M153" s="2">
        <v>138</v>
      </c>
      <c r="N153" s="2" t="s">
        <v>140</v>
      </c>
      <c r="O153" s="2">
        <f>'Demand Profile'!D142</f>
        <v>72</v>
      </c>
      <c r="P153" s="2">
        <f t="shared" ca="1" si="41"/>
        <v>213</v>
      </c>
      <c r="Q153" s="2">
        <f t="shared" ca="1" si="34"/>
        <v>0</v>
      </c>
      <c r="R153" s="2">
        <f t="shared" ca="1" si="42"/>
        <v>141</v>
      </c>
      <c r="S153" s="2">
        <f t="shared" ca="1" si="35"/>
        <v>500</v>
      </c>
      <c r="T153" s="2">
        <f t="shared" ca="1" si="36"/>
        <v>570</v>
      </c>
      <c r="U153" s="2" t="str">
        <f t="shared" ca="1" si="43"/>
        <v/>
      </c>
      <c r="V153" s="2">
        <f t="shared" ca="1" si="37"/>
        <v>0</v>
      </c>
    </row>
    <row r="154" spans="2:22" x14ac:dyDescent="0.25">
      <c r="B154" s="2">
        <v>139</v>
      </c>
      <c r="C154" s="2" t="s">
        <v>141</v>
      </c>
      <c r="D154" s="2">
        <f>'Demand Profile'!C143</f>
        <v>38</v>
      </c>
      <c r="E154" s="2">
        <f t="shared" ca="1" si="40"/>
        <v>308</v>
      </c>
      <c r="F154" s="2">
        <f t="shared" ca="1" si="30"/>
        <v>0</v>
      </c>
      <c r="G154" s="2">
        <f t="shared" ca="1" si="38"/>
        <v>270</v>
      </c>
      <c r="H154" s="2">
        <f t="shared" ca="1" si="31"/>
        <v>500</v>
      </c>
      <c r="I154" s="2">
        <f t="shared" ca="1" si="32"/>
        <v>440</v>
      </c>
      <c r="J154" s="2" t="str">
        <f t="shared" ca="1" si="39"/>
        <v/>
      </c>
      <c r="K154" s="2">
        <f t="shared" ca="1" si="33"/>
        <v>0</v>
      </c>
      <c r="M154" s="2">
        <v>139</v>
      </c>
      <c r="N154" s="2" t="s">
        <v>141</v>
      </c>
      <c r="O154" s="2">
        <f>'Demand Profile'!D143</f>
        <v>81</v>
      </c>
      <c r="P154" s="2">
        <f t="shared" ca="1" si="41"/>
        <v>141</v>
      </c>
      <c r="Q154" s="2">
        <f t="shared" ca="1" si="34"/>
        <v>0</v>
      </c>
      <c r="R154" s="2">
        <f t="shared" ca="1" si="42"/>
        <v>60</v>
      </c>
      <c r="S154" s="2">
        <f t="shared" ca="1" si="35"/>
        <v>500</v>
      </c>
      <c r="T154" s="2">
        <f t="shared" ca="1" si="36"/>
        <v>594</v>
      </c>
      <c r="U154" s="2" t="str">
        <f t="shared" ca="1" si="43"/>
        <v>Yes</v>
      </c>
      <c r="V154" s="2">
        <f t="shared" ca="1" si="37"/>
        <v>534</v>
      </c>
    </row>
    <row r="155" spans="2:22" x14ac:dyDescent="0.25">
      <c r="B155" s="2">
        <v>140</v>
      </c>
      <c r="C155" s="2" t="s">
        <v>142</v>
      </c>
      <c r="D155" s="2">
        <f>'Demand Profile'!C144</f>
        <v>46</v>
      </c>
      <c r="E155" s="2">
        <f t="shared" ca="1" si="40"/>
        <v>270</v>
      </c>
      <c r="F155" s="2">
        <f t="shared" ca="1" si="30"/>
        <v>0</v>
      </c>
      <c r="G155" s="2">
        <f t="shared" ca="1" si="38"/>
        <v>224</v>
      </c>
      <c r="H155" s="2">
        <f t="shared" ca="1" si="31"/>
        <v>500</v>
      </c>
      <c r="I155" s="2">
        <f t="shared" ca="1" si="32"/>
        <v>444</v>
      </c>
      <c r="J155" s="2" t="str">
        <f t="shared" ca="1" si="39"/>
        <v/>
      </c>
      <c r="K155" s="2">
        <f t="shared" ca="1" si="33"/>
        <v>0</v>
      </c>
      <c r="M155" s="2">
        <v>140</v>
      </c>
      <c r="N155" s="2" t="s">
        <v>142</v>
      </c>
      <c r="O155" s="2">
        <f>'Demand Profile'!D144</f>
        <v>86</v>
      </c>
      <c r="P155" s="2">
        <f t="shared" ca="1" si="41"/>
        <v>60</v>
      </c>
      <c r="Q155" s="2">
        <f t="shared" ca="1" si="34"/>
        <v>500</v>
      </c>
      <c r="R155" s="2">
        <f t="shared" ca="1" si="42"/>
        <v>474</v>
      </c>
      <c r="S155" s="2">
        <f t="shared" ca="1" si="35"/>
        <v>534</v>
      </c>
      <c r="T155" s="2">
        <f t="shared" ca="1" si="36"/>
        <v>634</v>
      </c>
      <c r="U155" s="2" t="str">
        <f t="shared" ca="1" si="43"/>
        <v/>
      </c>
      <c r="V155" s="2">
        <f t="shared" ca="1" si="37"/>
        <v>0</v>
      </c>
    </row>
    <row r="156" spans="2:22" x14ac:dyDescent="0.25">
      <c r="B156" s="2">
        <v>141</v>
      </c>
      <c r="C156" s="2" t="s">
        <v>143</v>
      </c>
      <c r="D156" s="2">
        <f>'Demand Profile'!C145</f>
        <v>64</v>
      </c>
      <c r="E156" s="2">
        <f t="shared" ca="1" si="40"/>
        <v>224</v>
      </c>
      <c r="F156" s="2">
        <f t="shared" ca="1" si="30"/>
        <v>0</v>
      </c>
      <c r="G156" s="2">
        <f t="shared" ca="1" si="38"/>
        <v>160</v>
      </c>
      <c r="H156" s="2">
        <f t="shared" ca="1" si="31"/>
        <v>500</v>
      </c>
      <c r="I156" s="2">
        <f t="shared" ca="1" si="32"/>
        <v>397</v>
      </c>
      <c r="J156" s="2" t="str">
        <f t="shared" ca="1" si="39"/>
        <v/>
      </c>
      <c r="K156" s="2">
        <f t="shared" ca="1" si="33"/>
        <v>0</v>
      </c>
      <c r="M156" s="2">
        <v>141</v>
      </c>
      <c r="N156" s="2" t="s">
        <v>143</v>
      </c>
      <c r="O156" s="2">
        <f>'Demand Profile'!D145</f>
        <v>82</v>
      </c>
      <c r="P156" s="2">
        <f t="shared" ca="1" si="41"/>
        <v>474</v>
      </c>
      <c r="Q156" s="2">
        <f t="shared" ca="1" si="34"/>
        <v>0</v>
      </c>
      <c r="R156" s="2">
        <f t="shared" ca="1" si="42"/>
        <v>392</v>
      </c>
      <c r="S156" s="2">
        <f t="shared" ca="1" si="35"/>
        <v>534</v>
      </c>
      <c r="T156" s="2">
        <f t="shared" ca="1" si="36"/>
        <v>616</v>
      </c>
      <c r="U156" s="2" t="str">
        <f t="shared" ca="1" si="43"/>
        <v/>
      </c>
      <c r="V156" s="2">
        <f t="shared" ca="1" si="37"/>
        <v>0</v>
      </c>
    </row>
    <row r="157" spans="2:22" x14ac:dyDescent="0.25">
      <c r="B157" s="2">
        <v>142</v>
      </c>
      <c r="C157" s="2" t="s">
        <v>144</v>
      </c>
      <c r="D157" s="2">
        <f>'Demand Profile'!C146</f>
        <v>65</v>
      </c>
      <c r="E157" s="2">
        <f t="shared" ca="1" si="40"/>
        <v>160</v>
      </c>
      <c r="F157" s="2">
        <f t="shared" ca="1" si="30"/>
        <v>0</v>
      </c>
      <c r="G157" s="2">
        <f t="shared" ca="1" si="38"/>
        <v>95</v>
      </c>
      <c r="H157" s="2">
        <f t="shared" ca="1" si="31"/>
        <v>500</v>
      </c>
      <c r="I157" s="2">
        <f t="shared" ca="1" si="32"/>
        <v>396</v>
      </c>
      <c r="J157" s="2" t="str">
        <f t="shared" ca="1" si="39"/>
        <v/>
      </c>
      <c r="K157" s="2">
        <f t="shared" ca="1" si="33"/>
        <v>0</v>
      </c>
      <c r="M157" s="2">
        <v>142</v>
      </c>
      <c r="N157" s="2" t="s">
        <v>144</v>
      </c>
      <c r="O157" s="2">
        <f>'Demand Profile'!D146</f>
        <v>128</v>
      </c>
      <c r="P157" s="2">
        <f t="shared" ca="1" si="41"/>
        <v>392</v>
      </c>
      <c r="Q157" s="2">
        <f t="shared" ca="1" si="34"/>
        <v>0</v>
      </c>
      <c r="R157" s="2">
        <f t="shared" ca="1" si="42"/>
        <v>264</v>
      </c>
      <c r="S157" s="2">
        <f t="shared" ca="1" si="35"/>
        <v>534</v>
      </c>
      <c r="T157" s="2">
        <f t="shared" ca="1" si="36"/>
        <v>532</v>
      </c>
      <c r="U157" s="2" t="str">
        <f t="shared" ca="1" si="43"/>
        <v/>
      </c>
      <c r="V157" s="2">
        <f t="shared" ca="1" si="37"/>
        <v>0</v>
      </c>
    </row>
    <row r="158" spans="2:22" x14ac:dyDescent="0.25">
      <c r="B158" s="2">
        <v>143</v>
      </c>
      <c r="C158" s="2" t="s">
        <v>145</v>
      </c>
      <c r="D158" s="2">
        <f>'Demand Profile'!C147</f>
        <v>77</v>
      </c>
      <c r="E158" s="2">
        <f t="shared" ca="1" si="40"/>
        <v>95</v>
      </c>
      <c r="F158" s="2">
        <f t="shared" ca="1" si="30"/>
        <v>0</v>
      </c>
      <c r="G158" s="2">
        <f t="shared" ca="1" si="38"/>
        <v>18</v>
      </c>
      <c r="H158" s="2">
        <f t="shared" ca="1" si="31"/>
        <v>500</v>
      </c>
      <c r="I158" s="2">
        <f t="shared" ca="1" si="32"/>
        <v>334</v>
      </c>
      <c r="J158" s="2" t="str">
        <f t="shared" ca="1" si="39"/>
        <v/>
      </c>
      <c r="K158" s="2">
        <f t="shared" ca="1" si="33"/>
        <v>0</v>
      </c>
      <c r="M158" s="2">
        <v>143</v>
      </c>
      <c r="N158" s="2" t="s">
        <v>145</v>
      </c>
      <c r="O158" s="2">
        <f>'Demand Profile'!D147</f>
        <v>123</v>
      </c>
      <c r="P158" s="2">
        <f t="shared" ca="1" si="41"/>
        <v>264</v>
      </c>
      <c r="Q158" s="2">
        <f t="shared" ca="1" si="34"/>
        <v>0</v>
      </c>
      <c r="R158" s="2">
        <f t="shared" ca="1" si="42"/>
        <v>141</v>
      </c>
      <c r="S158" s="2">
        <f t="shared" ca="1" si="35"/>
        <v>534</v>
      </c>
      <c r="T158" s="2">
        <f t="shared" ca="1" si="36"/>
        <v>491</v>
      </c>
      <c r="U158" s="2" t="str">
        <f t="shared" ca="1" si="43"/>
        <v/>
      </c>
      <c r="V158" s="2">
        <f t="shared" ca="1" si="37"/>
        <v>0</v>
      </c>
    </row>
    <row r="159" spans="2:22" x14ac:dyDescent="0.25">
      <c r="B159" s="2">
        <v>144</v>
      </c>
      <c r="C159" s="2" t="s">
        <v>146</v>
      </c>
      <c r="D159" s="2">
        <f>'Demand Profile'!C148</f>
        <v>99</v>
      </c>
      <c r="E159" s="2">
        <f t="shared" ca="1" si="40"/>
        <v>18</v>
      </c>
      <c r="F159" s="2">
        <f t="shared" ca="1" si="30"/>
        <v>500</v>
      </c>
      <c r="G159" s="2">
        <f t="shared" ca="1" si="38"/>
        <v>419</v>
      </c>
      <c r="H159" s="2">
        <f t="shared" ca="1" si="31"/>
        <v>0</v>
      </c>
      <c r="I159" s="2">
        <f t="shared" ca="1" si="32"/>
        <v>266</v>
      </c>
      <c r="J159" s="2" t="str">
        <f t="shared" ca="1" si="39"/>
        <v/>
      </c>
      <c r="K159" s="2">
        <f t="shared" ca="1" si="33"/>
        <v>0</v>
      </c>
      <c r="M159" s="2">
        <v>144</v>
      </c>
      <c r="N159" s="2" t="s">
        <v>146</v>
      </c>
      <c r="O159" s="2">
        <f>'Demand Profile'!D148</f>
        <v>70</v>
      </c>
      <c r="P159" s="2">
        <f t="shared" ca="1" si="41"/>
        <v>141</v>
      </c>
      <c r="Q159" s="2">
        <f t="shared" ca="1" si="34"/>
        <v>0</v>
      </c>
      <c r="R159" s="2">
        <f t="shared" ca="1" si="42"/>
        <v>71</v>
      </c>
      <c r="S159" s="2">
        <f t="shared" ca="1" si="35"/>
        <v>534</v>
      </c>
      <c r="T159" s="2">
        <f t="shared" ca="1" si="36"/>
        <v>459</v>
      </c>
      <c r="U159" s="2" t="str">
        <f t="shared" ca="1" si="43"/>
        <v/>
      </c>
      <c r="V159" s="2">
        <f t="shared" ca="1" si="37"/>
        <v>0</v>
      </c>
    </row>
    <row r="160" spans="2:22" x14ac:dyDescent="0.25">
      <c r="B160" s="2">
        <v>145</v>
      </c>
      <c r="C160" s="2" t="s">
        <v>147</v>
      </c>
      <c r="D160" s="2">
        <f>'Demand Profile'!C149</f>
        <v>38</v>
      </c>
      <c r="E160" s="2">
        <f t="shared" ca="1" si="40"/>
        <v>419</v>
      </c>
      <c r="F160" s="2">
        <f t="shared" ca="1" si="30"/>
        <v>0</v>
      </c>
      <c r="G160" s="2">
        <f t="shared" ca="1" si="38"/>
        <v>381</v>
      </c>
      <c r="H160" s="2">
        <f t="shared" ca="1" si="31"/>
        <v>0</v>
      </c>
      <c r="I160" s="2">
        <f t="shared" ca="1" si="32"/>
        <v>291</v>
      </c>
      <c r="J160" s="2" t="str">
        <f t="shared" ca="1" si="39"/>
        <v/>
      </c>
      <c r="K160" s="2">
        <f t="shared" ca="1" si="33"/>
        <v>0</v>
      </c>
      <c r="M160" s="2">
        <v>145</v>
      </c>
      <c r="N160" s="2" t="s">
        <v>147</v>
      </c>
      <c r="O160" s="2">
        <f>'Demand Profile'!D149</f>
        <v>105</v>
      </c>
      <c r="P160" s="2">
        <f t="shared" ca="1" si="41"/>
        <v>71</v>
      </c>
      <c r="Q160" s="2">
        <f t="shared" ca="1" si="34"/>
        <v>534</v>
      </c>
      <c r="R160" s="2">
        <f t="shared" ca="1" si="42"/>
        <v>500</v>
      </c>
      <c r="S160" s="2">
        <f t="shared" ca="1" si="35"/>
        <v>0</v>
      </c>
      <c r="T160" s="2">
        <f t="shared" ca="1" si="36"/>
        <v>434</v>
      </c>
      <c r="U160" s="2" t="str">
        <f t="shared" ca="1" si="43"/>
        <v/>
      </c>
      <c r="V160" s="2">
        <f t="shared" ca="1" si="37"/>
        <v>0</v>
      </c>
    </row>
    <row r="161" spans="2:22" x14ac:dyDescent="0.25">
      <c r="B161" s="2">
        <v>146</v>
      </c>
      <c r="C161" s="2" t="s">
        <v>148</v>
      </c>
      <c r="D161" s="2">
        <f>'Demand Profile'!C150</f>
        <v>51</v>
      </c>
      <c r="E161" s="2">
        <f t="shared" ca="1" si="40"/>
        <v>381</v>
      </c>
      <c r="F161" s="2">
        <f t="shared" ca="1" si="30"/>
        <v>0</v>
      </c>
      <c r="G161" s="2">
        <f t="shared" ca="1" si="38"/>
        <v>330</v>
      </c>
      <c r="H161" s="2">
        <f t="shared" ca="1" si="31"/>
        <v>0</v>
      </c>
      <c r="I161" s="2">
        <f t="shared" ca="1" si="32"/>
        <v>262</v>
      </c>
      <c r="J161" s="2" t="str">
        <f t="shared" ca="1" si="39"/>
        <v/>
      </c>
      <c r="K161" s="2">
        <f t="shared" ca="1" si="33"/>
        <v>0</v>
      </c>
      <c r="M161" s="2">
        <v>146</v>
      </c>
      <c r="N161" s="2" t="s">
        <v>148</v>
      </c>
      <c r="O161" s="2">
        <f>'Demand Profile'!D150</f>
        <v>126</v>
      </c>
      <c r="P161" s="2">
        <f t="shared" ca="1" si="41"/>
        <v>500</v>
      </c>
      <c r="Q161" s="2">
        <f t="shared" ca="1" si="34"/>
        <v>0</v>
      </c>
      <c r="R161" s="2">
        <f t="shared" ca="1" si="42"/>
        <v>374</v>
      </c>
      <c r="S161" s="2">
        <f t="shared" ca="1" si="35"/>
        <v>0</v>
      </c>
      <c r="T161" s="2">
        <f t="shared" ca="1" si="36"/>
        <v>405</v>
      </c>
      <c r="U161" s="2" t="str">
        <f t="shared" ca="1" si="43"/>
        <v>Yes</v>
      </c>
      <c r="V161" s="2">
        <f t="shared" ca="1" si="37"/>
        <v>500</v>
      </c>
    </row>
    <row r="162" spans="2:22" x14ac:dyDescent="0.25">
      <c r="B162" s="2">
        <v>147</v>
      </c>
      <c r="C162" s="2" t="s">
        <v>149</v>
      </c>
      <c r="D162" s="2">
        <f>'Demand Profile'!C151</f>
        <v>50</v>
      </c>
      <c r="E162" s="2">
        <f t="shared" ca="1" si="40"/>
        <v>330</v>
      </c>
      <c r="F162" s="2">
        <f t="shared" ca="1" si="30"/>
        <v>0</v>
      </c>
      <c r="G162" s="2">
        <f t="shared" ca="1" si="38"/>
        <v>280</v>
      </c>
      <c r="H162" s="2">
        <f t="shared" ca="1" si="31"/>
        <v>0</v>
      </c>
      <c r="I162" s="2">
        <f t="shared" ca="1" si="32"/>
        <v>262</v>
      </c>
      <c r="J162" s="2" t="str">
        <f t="shared" ca="1" si="39"/>
        <v/>
      </c>
      <c r="K162" s="2">
        <f t="shared" ca="1" si="33"/>
        <v>0</v>
      </c>
      <c r="M162" s="2">
        <v>147</v>
      </c>
      <c r="N162" s="2" t="s">
        <v>149</v>
      </c>
      <c r="O162" s="2">
        <f>'Demand Profile'!D151</f>
        <v>64</v>
      </c>
      <c r="P162" s="2">
        <f t="shared" ca="1" si="41"/>
        <v>374</v>
      </c>
      <c r="Q162" s="2">
        <f t="shared" ca="1" si="34"/>
        <v>0</v>
      </c>
      <c r="R162" s="2">
        <f t="shared" ca="1" si="42"/>
        <v>310</v>
      </c>
      <c r="S162" s="2">
        <f t="shared" ca="1" si="35"/>
        <v>500</v>
      </c>
      <c r="T162" s="2">
        <f t="shared" ca="1" si="36"/>
        <v>433</v>
      </c>
      <c r="U162" s="2" t="str">
        <f t="shared" ca="1" si="43"/>
        <v/>
      </c>
      <c r="V162" s="2">
        <f t="shared" ca="1" si="37"/>
        <v>0</v>
      </c>
    </row>
    <row r="163" spans="2:22" x14ac:dyDescent="0.25">
      <c r="B163" s="2">
        <v>148</v>
      </c>
      <c r="C163" s="2" t="s">
        <v>150</v>
      </c>
      <c r="D163" s="2">
        <f>'Demand Profile'!C152</f>
        <v>17</v>
      </c>
      <c r="E163" s="2">
        <f t="shared" ca="1" si="40"/>
        <v>280</v>
      </c>
      <c r="F163" s="2">
        <f t="shared" ca="1" si="30"/>
        <v>0</v>
      </c>
      <c r="G163" s="2">
        <f t="shared" ca="1" si="38"/>
        <v>263</v>
      </c>
      <c r="H163" s="2">
        <f t="shared" ca="1" si="31"/>
        <v>0</v>
      </c>
      <c r="I163" s="2">
        <f t="shared" ca="1" si="32"/>
        <v>277</v>
      </c>
      <c r="J163" s="2" t="str">
        <f t="shared" ca="1" si="39"/>
        <v>Yes</v>
      </c>
      <c r="K163" s="2">
        <f t="shared" ca="1" si="33"/>
        <v>500</v>
      </c>
      <c r="M163" s="2">
        <v>148</v>
      </c>
      <c r="N163" s="2" t="s">
        <v>150</v>
      </c>
      <c r="O163" s="2">
        <f>'Demand Profile'!D152</f>
        <v>44</v>
      </c>
      <c r="P163" s="2">
        <f t="shared" ca="1" si="41"/>
        <v>310</v>
      </c>
      <c r="Q163" s="2">
        <f t="shared" ca="1" si="34"/>
        <v>0</v>
      </c>
      <c r="R163" s="2">
        <f t="shared" ca="1" si="42"/>
        <v>266</v>
      </c>
      <c r="S163" s="2">
        <f t="shared" ca="1" si="35"/>
        <v>500</v>
      </c>
      <c r="T163" s="2">
        <f t="shared" ca="1" si="36"/>
        <v>459</v>
      </c>
      <c r="U163" s="2" t="str">
        <f t="shared" ca="1" si="43"/>
        <v/>
      </c>
      <c r="V163" s="2">
        <f t="shared" ca="1" si="37"/>
        <v>0</v>
      </c>
    </row>
    <row r="164" spans="2:22" x14ac:dyDescent="0.25">
      <c r="B164" s="2">
        <v>149</v>
      </c>
      <c r="C164" s="2" t="s">
        <v>151</v>
      </c>
      <c r="D164" s="2">
        <f>'Demand Profile'!C153</f>
        <v>64</v>
      </c>
      <c r="E164" s="2">
        <f t="shared" ca="1" si="40"/>
        <v>263</v>
      </c>
      <c r="F164" s="2">
        <f t="shared" ca="1" si="30"/>
        <v>0</v>
      </c>
      <c r="G164" s="2">
        <f t="shared" ca="1" si="38"/>
        <v>199</v>
      </c>
      <c r="H164" s="2">
        <f t="shared" ca="1" si="31"/>
        <v>500</v>
      </c>
      <c r="I164" s="2">
        <f t="shared" ca="1" si="32"/>
        <v>262</v>
      </c>
      <c r="J164" s="2" t="str">
        <f t="shared" ca="1" si="39"/>
        <v/>
      </c>
      <c r="K164" s="2">
        <f t="shared" ca="1" si="33"/>
        <v>0</v>
      </c>
      <c r="M164" s="2">
        <v>149</v>
      </c>
      <c r="N164" s="2" t="s">
        <v>151</v>
      </c>
      <c r="O164" s="2">
        <f>'Demand Profile'!D153</f>
        <v>82</v>
      </c>
      <c r="P164" s="2">
        <f t="shared" ca="1" si="41"/>
        <v>266</v>
      </c>
      <c r="Q164" s="2">
        <f t="shared" ca="1" si="34"/>
        <v>0</v>
      </c>
      <c r="R164" s="2">
        <f t="shared" ca="1" si="42"/>
        <v>184</v>
      </c>
      <c r="S164" s="2">
        <f t="shared" ca="1" si="35"/>
        <v>500</v>
      </c>
      <c r="T164" s="2">
        <f t="shared" ca="1" si="36"/>
        <v>471</v>
      </c>
      <c r="U164" s="2" t="str">
        <f t="shared" ca="1" si="43"/>
        <v/>
      </c>
      <c r="V164" s="2">
        <f t="shared" ca="1" si="37"/>
        <v>0</v>
      </c>
    </row>
    <row r="165" spans="2:22" x14ac:dyDescent="0.25">
      <c r="B165" s="2">
        <v>150</v>
      </c>
      <c r="C165" s="2" t="s">
        <v>152</v>
      </c>
      <c r="D165" s="2">
        <f>'Demand Profile'!C154</f>
        <v>15</v>
      </c>
      <c r="E165" s="2">
        <f t="shared" ca="1" si="40"/>
        <v>199</v>
      </c>
      <c r="F165" s="2">
        <f t="shared" ca="1" si="30"/>
        <v>0</v>
      </c>
      <c r="G165" s="2">
        <f t="shared" ca="1" si="38"/>
        <v>184</v>
      </c>
      <c r="H165" s="2">
        <f t="shared" ca="1" si="31"/>
        <v>500</v>
      </c>
      <c r="I165" s="2">
        <f t="shared" ca="1" si="32"/>
        <v>328</v>
      </c>
      <c r="J165" s="2" t="str">
        <f t="shared" ca="1" si="39"/>
        <v/>
      </c>
      <c r="K165" s="2">
        <f t="shared" ca="1" si="33"/>
        <v>0</v>
      </c>
      <c r="M165" s="2">
        <v>150</v>
      </c>
      <c r="N165" s="2" t="s">
        <v>152</v>
      </c>
      <c r="O165" s="2">
        <f>'Demand Profile'!D154</f>
        <v>38</v>
      </c>
      <c r="P165" s="2">
        <f t="shared" ca="1" si="41"/>
        <v>184</v>
      </c>
      <c r="Q165" s="2">
        <f t="shared" ca="1" si="34"/>
        <v>0</v>
      </c>
      <c r="R165" s="2">
        <f t="shared" ca="1" si="42"/>
        <v>146</v>
      </c>
      <c r="S165" s="2">
        <f t="shared" ca="1" si="35"/>
        <v>500</v>
      </c>
      <c r="T165" s="2">
        <f t="shared" ca="1" si="36"/>
        <v>540</v>
      </c>
      <c r="U165" s="2" t="str">
        <f t="shared" ca="1" si="43"/>
        <v/>
      </c>
      <c r="V165" s="2">
        <f t="shared" ca="1" si="37"/>
        <v>0</v>
      </c>
    </row>
    <row r="166" spans="2:22" x14ac:dyDescent="0.25">
      <c r="B166" s="2">
        <v>151</v>
      </c>
      <c r="C166" s="2" t="s">
        <v>153</v>
      </c>
      <c r="D166" s="2">
        <f>'Demand Profile'!C155</f>
        <v>31</v>
      </c>
      <c r="E166" s="2">
        <f t="shared" ca="1" si="40"/>
        <v>184</v>
      </c>
      <c r="F166" s="2">
        <f t="shared" ca="1" si="30"/>
        <v>0</v>
      </c>
      <c r="G166" s="2">
        <f t="shared" ca="1" si="38"/>
        <v>153</v>
      </c>
      <c r="H166" s="2">
        <f t="shared" ca="1" si="31"/>
        <v>500</v>
      </c>
      <c r="I166" s="2">
        <f t="shared" ca="1" si="32"/>
        <v>302</v>
      </c>
      <c r="J166" s="2" t="str">
        <f t="shared" ca="1" si="39"/>
        <v/>
      </c>
      <c r="K166" s="2">
        <f t="shared" ca="1" si="33"/>
        <v>0</v>
      </c>
      <c r="M166" s="2">
        <v>151</v>
      </c>
      <c r="N166" s="2" t="s">
        <v>153</v>
      </c>
      <c r="O166" s="2">
        <f>'Demand Profile'!D155</f>
        <v>80</v>
      </c>
      <c r="P166" s="2">
        <f t="shared" ca="1" si="41"/>
        <v>146</v>
      </c>
      <c r="Q166" s="2">
        <f t="shared" ca="1" si="34"/>
        <v>0</v>
      </c>
      <c r="R166" s="2">
        <f t="shared" ca="1" si="42"/>
        <v>66</v>
      </c>
      <c r="S166" s="2">
        <f t="shared" ca="1" si="35"/>
        <v>500</v>
      </c>
      <c r="T166" s="2">
        <f t="shared" ca="1" si="36"/>
        <v>476</v>
      </c>
      <c r="U166" s="2" t="str">
        <f t="shared" ca="1" si="43"/>
        <v/>
      </c>
      <c r="V166" s="2">
        <f t="shared" ca="1" si="37"/>
        <v>0</v>
      </c>
    </row>
    <row r="167" spans="2:22" x14ac:dyDescent="0.25">
      <c r="B167" s="2">
        <v>152</v>
      </c>
      <c r="C167" s="2" t="s">
        <v>154</v>
      </c>
      <c r="D167" s="2">
        <f>'Demand Profile'!C156</f>
        <v>63</v>
      </c>
      <c r="E167" s="2">
        <f t="shared" ca="1" si="40"/>
        <v>153</v>
      </c>
      <c r="F167" s="2">
        <f t="shared" ca="1" si="30"/>
        <v>0</v>
      </c>
      <c r="G167" s="2">
        <f t="shared" ca="1" si="38"/>
        <v>90</v>
      </c>
      <c r="H167" s="2">
        <f t="shared" ca="1" si="31"/>
        <v>500</v>
      </c>
      <c r="I167" s="2">
        <f t="shared" ca="1" si="32"/>
        <v>326</v>
      </c>
      <c r="J167" s="2" t="str">
        <f t="shared" ca="1" si="39"/>
        <v/>
      </c>
      <c r="K167" s="2">
        <f t="shared" ca="1" si="33"/>
        <v>0</v>
      </c>
      <c r="M167" s="2">
        <v>152</v>
      </c>
      <c r="N167" s="2" t="s">
        <v>154</v>
      </c>
      <c r="O167" s="2">
        <f>'Demand Profile'!D156</f>
        <v>97</v>
      </c>
      <c r="P167" s="2">
        <f t="shared" ca="1" si="41"/>
        <v>66</v>
      </c>
      <c r="Q167" s="2">
        <f t="shared" ca="1" si="34"/>
        <v>500</v>
      </c>
      <c r="R167" s="2">
        <f t="shared" ca="1" si="42"/>
        <v>469</v>
      </c>
      <c r="S167" s="2">
        <f t="shared" ca="1" si="35"/>
        <v>0</v>
      </c>
      <c r="T167" s="2">
        <f t="shared" ca="1" si="36"/>
        <v>497</v>
      </c>
      <c r="U167" s="2" t="str">
        <f t="shared" ca="1" si="43"/>
        <v>Yes</v>
      </c>
      <c r="V167" s="2">
        <f t="shared" ca="1" si="37"/>
        <v>500</v>
      </c>
    </row>
    <row r="168" spans="2:22" x14ac:dyDescent="0.25">
      <c r="B168" s="2">
        <v>153</v>
      </c>
      <c r="C168" s="2" t="s">
        <v>155</v>
      </c>
      <c r="D168" s="2">
        <f>'Demand Profile'!C157</f>
        <v>22</v>
      </c>
      <c r="E168" s="2">
        <f t="shared" ca="1" si="40"/>
        <v>90</v>
      </c>
      <c r="F168" s="2">
        <f t="shared" ca="1" si="30"/>
        <v>0</v>
      </c>
      <c r="G168" s="2">
        <f t="shared" ca="1" si="38"/>
        <v>68</v>
      </c>
      <c r="H168" s="2">
        <f t="shared" ca="1" si="31"/>
        <v>500</v>
      </c>
      <c r="I168" s="2">
        <f t="shared" ca="1" si="32"/>
        <v>345</v>
      </c>
      <c r="J168" s="2" t="str">
        <f t="shared" ca="1" si="39"/>
        <v/>
      </c>
      <c r="K168" s="2">
        <f t="shared" ca="1" si="33"/>
        <v>0</v>
      </c>
      <c r="M168" s="2">
        <v>153</v>
      </c>
      <c r="N168" s="2" t="s">
        <v>155</v>
      </c>
      <c r="O168" s="2">
        <f>'Demand Profile'!D157</f>
        <v>92</v>
      </c>
      <c r="P168" s="2">
        <f t="shared" ca="1" si="41"/>
        <v>469</v>
      </c>
      <c r="Q168" s="2">
        <f t="shared" ca="1" si="34"/>
        <v>0</v>
      </c>
      <c r="R168" s="2">
        <f t="shared" ca="1" si="42"/>
        <v>377</v>
      </c>
      <c r="S168" s="2">
        <f t="shared" ca="1" si="35"/>
        <v>500</v>
      </c>
      <c r="T168" s="2">
        <f t="shared" ca="1" si="36"/>
        <v>443</v>
      </c>
      <c r="U168" s="2" t="str">
        <f t="shared" ca="1" si="43"/>
        <v/>
      </c>
      <c r="V168" s="2">
        <f t="shared" ca="1" si="37"/>
        <v>0</v>
      </c>
    </row>
    <row r="169" spans="2:22" x14ac:dyDescent="0.25">
      <c r="B169" s="2">
        <v>154</v>
      </c>
      <c r="C169" s="2" t="s">
        <v>156</v>
      </c>
      <c r="D169" s="2">
        <f>'Demand Profile'!C158</f>
        <v>50</v>
      </c>
      <c r="E169" s="2">
        <f t="shared" ca="1" si="40"/>
        <v>68</v>
      </c>
      <c r="F169" s="2">
        <f t="shared" ca="1" si="30"/>
        <v>0</v>
      </c>
      <c r="G169" s="2">
        <f t="shared" ca="1" si="38"/>
        <v>18</v>
      </c>
      <c r="H169" s="2">
        <f t="shared" ca="1" si="31"/>
        <v>500</v>
      </c>
      <c r="I169" s="2">
        <f t="shared" ca="1" si="32"/>
        <v>373</v>
      </c>
      <c r="J169" s="2" t="str">
        <f t="shared" ca="1" si="39"/>
        <v/>
      </c>
      <c r="K169" s="2">
        <f t="shared" ca="1" si="33"/>
        <v>0</v>
      </c>
      <c r="M169" s="2">
        <v>154</v>
      </c>
      <c r="N169" s="2" t="s">
        <v>156</v>
      </c>
      <c r="O169" s="2">
        <f>'Demand Profile'!D158</f>
        <v>70</v>
      </c>
      <c r="P169" s="2">
        <f t="shared" ca="1" si="41"/>
        <v>377</v>
      </c>
      <c r="Q169" s="2">
        <f t="shared" ca="1" si="34"/>
        <v>0</v>
      </c>
      <c r="R169" s="2">
        <f t="shared" ca="1" si="42"/>
        <v>307</v>
      </c>
      <c r="S169" s="2">
        <f t="shared" ca="1" si="35"/>
        <v>500</v>
      </c>
      <c r="T169" s="2">
        <f t="shared" ca="1" si="36"/>
        <v>416</v>
      </c>
      <c r="U169" s="2" t="str">
        <f t="shared" ca="1" si="43"/>
        <v/>
      </c>
      <c r="V169" s="2">
        <f t="shared" ca="1" si="37"/>
        <v>0</v>
      </c>
    </row>
    <row r="170" spans="2:22" x14ac:dyDescent="0.25">
      <c r="B170" s="2">
        <v>155</v>
      </c>
      <c r="C170" s="2" t="s">
        <v>157</v>
      </c>
      <c r="D170" s="2">
        <f>'Demand Profile'!C159</f>
        <v>32</v>
      </c>
      <c r="E170" s="2">
        <f t="shared" ca="1" si="40"/>
        <v>18</v>
      </c>
      <c r="F170" s="2">
        <f t="shared" ca="1" si="30"/>
        <v>500</v>
      </c>
      <c r="G170" s="2">
        <f t="shared" ca="1" si="38"/>
        <v>486</v>
      </c>
      <c r="H170" s="2">
        <f t="shared" ca="1" si="31"/>
        <v>0</v>
      </c>
      <c r="I170" s="2">
        <f t="shared" ca="1" si="32"/>
        <v>385</v>
      </c>
      <c r="J170" s="2" t="str">
        <f t="shared" ca="1" si="39"/>
        <v/>
      </c>
      <c r="K170" s="2">
        <f t="shared" ca="1" si="33"/>
        <v>0</v>
      </c>
      <c r="M170" s="2">
        <v>155</v>
      </c>
      <c r="N170" s="2" t="s">
        <v>157</v>
      </c>
      <c r="O170" s="2">
        <f>'Demand Profile'!D159</f>
        <v>94</v>
      </c>
      <c r="P170" s="2">
        <f t="shared" ca="1" si="41"/>
        <v>307</v>
      </c>
      <c r="Q170" s="2">
        <f t="shared" ca="1" si="34"/>
        <v>0</v>
      </c>
      <c r="R170" s="2">
        <f t="shared" ca="1" si="42"/>
        <v>213</v>
      </c>
      <c r="S170" s="2">
        <f t="shared" ca="1" si="35"/>
        <v>500</v>
      </c>
      <c r="T170" s="2">
        <f t="shared" ca="1" si="36"/>
        <v>364</v>
      </c>
      <c r="U170" s="2" t="str">
        <f t="shared" ca="1" si="43"/>
        <v/>
      </c>
      <c r="V170" s="2">
        <f t="shared" ca="1" si="37"/>
        <v>0</v>
      </c>
    </row>
    <row r="171" spans="2:22" x14ac:dyDescent="0.25">
      <c r="B171" s="2">
        <v>156</v>
      </c>
      <c r="C171" s="2" t="s">
        <v>158</v>
      </c>
      <c r="D171" s="2">
        <f>'Demand Profile'!C160</f>
        <v>49</v>
      </c>
      <c r="E171" s="2">
        <f t="shared" ca="1" si="40"/>
        <v>486</v>
      </c>
      <c r="F171" s="2">
        <f t="shared" ca="1" si="30"/>
        <v>0</v>
      </c>
      <c r="G171" s="2">
        <f t="shared" ca="1" si="38"/>
        <v>437</v>
      </c>
      <c r="H171" s="2">
        <f t="shared" ca="1" si="31"/>
        <v>0</v>
      </c>
      <c r="I171" s="2">
        <f t="shared" ca="1" si="32"/>
        <v>417</v>
      </c>
      <c r="J171" s="2" t="str">
        <f t="shared" ca="1" si="39"/>
        <v/>
      </c>
      <c r="K171" s="2">
        <f t="shared" ca="1" si="33"/>
        <v>0</v>
      </c>
      <c r="M171" s="2">
        <v>156</v>
      </c>
      <c r="N171" s="2" t="s">
        <v>158</v>
      </c>
      <c r="O171" s="2">
        <f>'Demand Profile'!D160</f>
        <v>107</v>
      </c>
      <c r="P171" s="2">
        <f t="shared" ca="1" si="41"/>
        <v>213</v>
      </c>
      <c r="Q171" s="2">
        <f t="shared" ca="1" si="34"/>
        <v>0</v>
      </c>
      <c r="R171" s="2">
        <f t="shared" ca="1" si="42"/>
        <v>106</v>
      </c>
      <c r="S171" s="2">
        <f t="shared" ca="1" si="35"/>
        <v>500</v>
      </c>
      <c r="T171" s="2">
        <f t="shared" ca="1" si="36"/>
        <v>280</v>
      </c>
      <c r="U171" s="2" t="str">
        <f t="shared" ca="1" si="43"/>
        <v/>
      </c>
      <c r="V171" s="2">
        <f t="shared" ca="1" si="37"/>
        <v>0</v>
      </c>
    </row>
    <row r="172" spans="2:22" x14ac:dyDescent="0.25">
      <c r="B172" s="2">
        <v>157</v>
      </c>
      <c r="C172" s="2" t="s">
        <v>159</v>
      </c>
      <c r="D172" s="2">
        <f>'Demand Profile'!C161</f>
        <v>81</v>
      </c>
      <c r="E172" s="2">
        <f t="shared" ca="1" si="40"/>
        <v>437</v>
      </c>
      <c r="F172" s="2">
        <f t="shared" ca="1" si="30"/>
        <v>0</v>
      </c>
      <c r="G172" s="2">
        <f t="shared" ca="1" si="38"/>
        <v>356</v>
      </c>
      <c r="H172" s="2">
        <f t="shared" ca="1" si="31"/>
        <v>0</v>
      </c>
      <c r="I172" s="2">
        <f t="shared" ca="1" si="32"/>
        <v>435</v>
      </c>
      <c r="J172" s="2" t="str">
        <f t="shared" ca="1" si="39"/>
        <v>Yes</v>
      </c>
      <c r="K172" s="2">
        <f t="shared" ca="1" si="33"/>
        <v>500</v>
      </c>
      <c r="M172" s="2">
        <v>157</v>
      </c>
      <c r="N172" s="2" t="s">
        <v>159</v>
      </c>
      <c r="O172" s="2">
        <f>'Demand Profile'!D161</f>
        <v>16</v>
      </c>
      <c r="P172" s="2">
        <f t="shared" ca="1" si="41"/>
        <v>106</v>
      </c>
      <c r="Q172" s="2">
        <f t="shared" ca="1" si="34"/>
        <v>0</v>
      </c>
      <c r="R172" s="2">
        <f t="shared" ca="1" si="42"/>
        <v>90</v>
      </c>
      <c r="S172" s="2">
        <f t="shared" ca="1" si="35"/>
        <v>500</v>
      </c>
      <c r="T172" s="2">
        <f t="shared" ca="1" si="36"/>
        <v>364</v>
      </c>
      <c r="U172" s="2" t="str">
        <f t="shared" ca="1" si="43"/>
        <v/>
      </c>
      <c r="V172" s="2">
        <f t="shared" ca="1" si="37"/>
        <v>0</v>
      </c>
    </row>
    <row r="173" spans="2:22" x14ac:dyDescent="0.25">
      <c r="B173" s="2">
        <v>158</v>
      </c>
      <c r="C173" s="2" t="s">
        <v>160</v>
      </c>
      <c r="D173" s="2">
        <f>'Demand Profile'!C162</f>
        <v>5</v>
      </c>
      <c r="E173" s="2">
        <f t="shared" ca="1" si="40"/>
        <v>356</v>
      </c>
      <c r="F173" s="2">
        <f t="shared" ca="1" si="30"/>
        <v>0</v>
      </c>
      <c r="G173" s="2">
        <f t="shared" ca="1" si="38"/>
        <v>351</v>
      </c>
      <c r="H173" s="2">
        <f t="shared" ca="1" si="31"/>
        <v>500</v>
      </c>
      <c r="I173" s="2">
        <f t="shared" ca="1" si="32"/>
        <v>458</v>
      </c>
      <c r="J173" s="2" t="str">
        <f t="shared" ca="1" si="39"/>
        <v/>
      </c>
      <c r="K173" s="2">
        <f t="shared" ca="1" si="33"/>
        <v>0</v>
      </c>
      <c r="M173" s="2">
        <v>158</v>
      </c>
      <c r="N173" s="2" t="s">
        <v>160</v>
      </c>
      <c r="O173" s="2">
        <f>'Demand Profile'!D162</f>
        <v>118</v>
      </c>
      <c r="P173" s="2">
        <f t="shared" ca="1" si="41"/>
        <v>90</v>
      </c>
      <c r="Q173" s="2">
        <f t="shared" ca="1" si="34"/>
        <v>500</v>
      </c>
      <c r="R173" s="2">
        <f t="shared" ca="1" si="42"/>
        <v>472</v>
      </c>
      <c r="S173" s="2">
        <f t="shared" ca="1" si="35"/>
        <v>0</v>
      </c>
      <c r="T173" s="2">
        <f t="shared" ca="1" si="36"/>
        <v>336</v>
      </c>
      <c r="U173" s="2" t="str">
        <f t="shared" ca="1" si="43"/>
        <v/>
      </c>
      <c r="V173" s="2">
        <f t="shared" ca="1" si="37"/>
        <v>0</v>
      </c>
    </row>
    <row r="174" spans="2:22" x14ac:dyDescent="0.25">
      <c r="B174" s="2">
        <v>159</v>
      </c>
      <c r="C174" s="2" t="s">
        <v>161</v>
      </c>
      <c r="D174" s="2">
        <f>'Demand Profile'!C163</f>
        <v>87</v>
      </c>
      <c r="E174" s="2">
        <f t="shared" ca="1" si="40"/>
        <v>351</v>
      </c>
      <c r="F174" s="2">
        <f t="shared" ca="1" si="30"/>
        <v>0</v>
      </c>
      <c r="G174" s="2">
        <f t="shared" ca="1" si="38"/>
        <v>264</v>
      </c>
      <c r="H174" s="2">
        <f t="shared" ca="1" si="31"/>
        <v>500</v>
      </c>
      <c r="I174" s="2">
        <f t="shared" ca="1" si="32"/>
        <v>439</v>
      </c>
      <c r="J174" s="2" t="str">
        <f t="shared" ca="1" si="39"/>
        <v/>
      </c>
      <c r="K174" s="2">
        <f t="shared" ca="1" si="33"/>
        <v>0</v>
      </c>
      <c r="M174" s="2">
        <v>159</v>
      </c>
      <c r="N174" s="2" t="s">
        <v>161</v>
      </c>
      <c r="O174" s="2">
        <f>'Demand Profile'!D163</f>
        <v>38</v>
      </c>
      <c r="P174" s="2">
        <f t="shared" ca="1" si="41"/>
        <v>472</v>
      </c>
      <c r="Q174" s="2">
        <f t="shared" ca="1" si="34"/>
        <v>0</v>
      </c>
      <c r="R174" s="2">
        <f t="shared" ca="1" si="42"/>
        <v>434</v>
      </c>
      <c r="S174" s="2">
        <f t="shared" ca="1" si="35"/>
        <v>0</v>
      </c>
      <c r="T174" s="2">
        <f t="shared" ca="1" si="36"/>
        <v>438</v>
      </c>
      <c r="U174" s="2" t="str">
        <f t="shared" ca="1" si="43"/>
        <v>Yes</v>
      </c>
      <c r="V174" s="2">
        <f t="shared" ca="1" si="37"/>
        <v>500</v>
      </c>
    </row>
    <row r="175" spans="2:22" x14ac:dyDescent="0.25">
      <c r="B175" s="2">
        <v>160</v>
      </c>
      <c r="C175" s="2" t="s">
        <v>162</v>
      </c>
      <c r="D175" s="2">
        <f>'Demand Profile'!C164</f>
        <v>41</v>
      </c>
      <c r="E175" s="2">
        <f t="shared" ca="1" si="40"/>
        <v>264</v>
      </c>
      <c r="F175" s="2">
        <f t="shared" ca="1" si="30"/>
        <v>0</v>
      </c>
      <c r="G175" s="2">
        <f t="shared" ca="1" si="38"/>
        <v>223</v>
      </c>
      <c r="H175" s="2">
        <f t="shared" ca="1" si="31"/>
        <v>500</v>
      </c>
      <c r="I175" s="2">
        <f t="shared" ca="1" si="32"/>
        <v>473</v>
      </c>
      <c r="J175" s="2" t="str">
        <f t="shared" ca="1" si="39"/>
        <v/>
      </c>
      <c r="K175" s="2">
        <f t="shared" ca="1" si="33"/>
        <v>0</v>
      </c>
      <c r="M175" s="2">
        <v>160</v>
      </c>
      <c r="N175" s="2" t="s">
        <v>162</v>
      </c>
      <c r="O175" s="2">
        <f>'Demand Profile'!D164</f>
        <v>43</v>
      </c>
      <c r="P175" s="2">
        <f t="shared" ca="1" si="41"/>
        <v>434</v>
      </c>
      <c r="Q175" s="2">
        <f t="shared" ca="1" si="34"/>
        <v>0</v>
      </c>
      <c r="R175" s="2">
        <f t="shared" ca="1" si="42"/>
        <v>391</v>
      </c>
      <c r="S175" s="2">
        <f t="shared" ca="1" si="35"/>
        <v>500</v>
      </c>
      <c r="T175" s="2">
        <f t="shared" ca="1" si="36"/>
        <v>479</v>
      </c>
      <c r="U175" s="2" t="str">
        <f t="shared" ca="1" si="43"/>
        <v/>
      </c>
      <c r="V175" s="2">
        <f t="shared" ca="1" si="37"/>
        <v>0</v>
      </c>
    </row>
    <row r="176" spans="2:22" x14ac:dyDescent="0.25">
      <c r="B176" s="2">
        <v>161</v>
      </c>
      <c r="C176" s="2" t="s">
        <v>163</v>
      </c>
      <c r="D176" s="2">
        <f>'Demand Profile'!C165</f>
        <v>78</v>
      </c>
      <c r="E176" s="2">
        <f t="shared" ca="1" si="40"/>
        <v>223</v>
      </c>
      <c r="F176" s="2">
        <f t="shared" ca="1" si="30"/>
        <v>0</v>
      </c>
      <c r="G176" s="2">
        <f t="shared" ca="1" si="38"/>
        <v>145</v>
      </c>
      <c r="H176" s="2">
        <f t="shared" ca="1" si="31"/>
        <v>500</v>
      </c>
      <c r="I176" s="2">
        <f t="shared" ca="1" si="32"/>
        <v>410</v>
      </c>
      <c r="J176" s="2" t="str">
        <f t="shared" ca="1" si="39"/>
        <v/>
      </c>
      <c r="K176" s="2">
        <f t="shared" ca="1" si="33"/>
        <v>0</v>
      </c>
      <c r="M176" s="2">
        <v>161</v>
      </c>
      <c r="N176" s="2" t="s">
        <v>163</v>
      </c>
      <c r="O176" s="2">
        <f>'Demand Profile'!D165</f>
        <v>42</v>
      </c>
      <c r="P176" s="2">
        <f t="shared" ca="1" si="41"/>
        <v>391</v>
      </c>
      <c r="Q176" s="2">
        <f t="shared" ca="1" si="34"/>
        <v>0</v>
      </c>
      <c r="R176" s="2">
        <f t="shared" ca="1" si="42"/>
        <v>349</v>
      </c>
      <c r="S176" s="2">
        <f t="shared" ca="1" si="35"/>
        <v>500</v>
      </c>
      <c r="T176" s="2">
        <f t="shared" ca="1" si="36"/>
        <v>471</v>
      </c>
      <c r="U176" s="2" t="str">
        <f t="shared" ca="1" si="43"/>
        <v/>
      </c>
      <c r="V176" s="2">
        <f t="shared" ca="1" si="37"/>
        <v>0</v>
      </c>
    </row>
    <row r="177" spans="2:22" x14ac:dyDescent="0.25">
      <c r="B177" s="2">
        <v>162</v>
      </c>
      <c r="C177" s="2" t="s">
        <v>164</v>
      </c>
      <c r="D177" s="2">
        <f>'Demand Profile'!C166</f>
        <v>44</v>
      </c>
      <c r="E177" s="2">
        <f t="shared" ca="1" si="40"/>
        <v>145</v>
      </c>
      <c r="F177" s="2">
        <f t="shared" ca="1" si="30"/>
        <v>0</v>
      </c>
      <c r="G177" s="2">
        <f t="shared" ca="1" si="38"/>
        <v>101</v>
      </c>
      <c r="H177" s="2">
        <f t="shared" ca="1" si="31"/>
        <v>500</v>
      </c>
      <c r="I177" s="2">
        <f t="shared" ca="1" si="32"/>
        <v>390</v>
      </c>
      <c r="J177" s="2" t="str">
        <f t="shared" ca="1" si="39"/>
        <v/>
      </c>
      <c r="K177" s="2">
        <f t="shared" ca="1" si="33"/>
        <v>0</v>
      </c>
      <c r="M177" s="2">
        <v>162</v>
      </c>
      <c r="N177" s="2" t="s">
        <v>164</v>
      </c>
      <c r="O177" s="2">
        <f>'Demand Profile'!D166</f>
        <v>23</v>
      </c>
      <c r="P177" s="2">
        <f t="shared" ca="1" si="41"/>
        <v>349</v>
      </c>
      <c r="Q177" s="2">
        <f t="shared" ca="1" si="34"/>
        <v>0</v>
      </c>
      <c r="R177" s="2">
        <f t="shared" ca="1" si="42"/>
        <v>326</v>
      </c>
      <c r="S177" s="2">
        <f t="shared" ca="1" si="35"/>
        <v>500</v>
      </c>
      <c r="T177" s="2">
        <f t="shared" ca="1" si="36"/>
        <v>482</v>
      </c>
      <c r="U177" s="2" t="str">
        <f t="shared" ca="1" si="43"/>
        <v/>
      </c>
      <c r="V177" s="2">
        <f t="shared" ca="1" si="37"/>
        <v>0</v>
      </c>
    </row>
    <row r="178" spans="2:22" x14ac:dyDescent="0.25">
      <c r="B178" s="2">
        <v>163</v>
      </c>
      <c r="C178" s="2" t="s">
        <v>165</v>
      </c>
      <c r="D178" s="2">
        <f>'Demand Profile'!C167</f>
        <v>81</v>
      </c>
      <c r="E178" s="2">
        <f t="shared" ca="1" si="40"/>
        <v>101</v>
      </c>
      <c r="F178" s="2">
        <f t="shared" ca="1" si="30"/>
        <v>0</v>
      </c>
      <c r="G178" s="2">
        <f t="shared" ca="1" si="38"/>
        <v>20</v>
      </c>
      <c r="H178" s="2">
        <f t="shared" ca="1" si="31"/>
        <v>500</v>
      </c>
      <c r="I178" s="2">
        <f t="shared" ca="1" si="32"/>
        <v>404</v>
      </c>
      <c r="J178" s="2" t="str">
        <f t="shared" ca="1" si="39"/>
        <v/>
      </c>
      <c r="K178" s="2">
        <f t="shared" ca="1" si="33"/>
        <v>0</v>
      </c>
      <c r="M178" s="2">
        <v>163</v>
      </c>
      <c r="N178" s="2" t="s">
        <v>165</v>
      </c>
      <c r="O178" s="2">
        <f>'Demand Profile'!D167</f>
        <v>100</v>
      </c>
      <c r="P178" s="2">
        <f t="shared" ca="1" si="41"/>
        <v>326</v>
      </c>
      <c r="Q178" s="2">
        <f t="shared" ca="1" si="34"/>
        <v>0</v>
      </c>
      <c r="R178" s="2">
        <f t="shared" ca="1" si="42"/>
        <v>226</v>
      </c>
      <c r="S178" s="2">
        <f t="shared" ca="1" si="35"/>
        <v>500</v>
      </c>
      <c r="T178" s="2">
        <f t="shared" ca="1" si="36"/>
        <v>435</v>
      </c>
      <c r="U178" s="2" t="str">
        <f t="shared" ca="1" si="43"/>
        <v/>
      </c>
      <c r="V178" s="2">
        <f t="shared" ca="1" si="37"/>
        <v>0</v>
      </c>
    </row>
    <row r="179" spans="2:22" x14ac:dyDescent="0.25">
      <c r="B179" s="2">
        <v>164</v>
      </c>
      <c r="C179" s="2" t="s">
        <v>166</v>
      </c>
      <c r="D179" s="2">
        <f>'Demand Profile'!C168</f>
        <v>99</v>
      </c>
      <c r="E179" s="2">
        <f t="shared" ca="1" si="40"/>
        <v>20</v>
      </c>
      <c r="F179" s="2">
        <f t="shared" ca="1" si="30"/>
        <v>500</v>
      </c>
      <c r="G179" s="2">
        <f t="shared" ca="1" si="38"/>
        <v>421</v>
      </c>
      <c r="H179" s="2">
        <f t="shared" ca="1" si="31"/>
        <v>0</v>
      </c>
      <c r="I179" s="2">
        <f t="shared" ca="1" si="32"/>
        <v>400</v>
      </c>
      <c r="J179" s="2" t="str">
        <f t="shared" ca="1" si="39"/>
        <v/>
      </c>
      <c r="K179" s="2">
        <f t="shared" ca="1" si="33"/>
        <v>0</v>
      </c>
      <c r="M179" s="2">
        <v>164</v>
      </c>
      <c r="N179" s="2" t="s">
        <v>166</v>
      </c>
      <c r="O179" s="2">
        <f>'Demand Profile'!D168</f>
        <v>90</v>
      </c>
      <c r="P179" s="2">
        <f t="shared" ca="1" si="41"/>
        <v>226</v>
      </c>
      <c r="Q179" s="2">
        <f t="shared" ca="1" si="34"/>
        <v>0</v>
      </c>
      <c r="R179" s="2">
        <f t="shared" ca="1" si="42"/>
        <v>136</v>
      </c>
      <c r="S179" s="2">
        <f t="shared" ca="1" si="35"/>
        <v>500</v>
      </c>
      <c r="T179" s="2">
        <f t="shared" ca="1" si="36"/>
        <v>389</v>
      </c>
      <c r="U179" s="2" t="str">
        <f t="shared" ca="1" si="43"/>
        <v/>
      </c>
      <c r="V179" s="2">
        <f t="shared" ca="1" si="37"/>
        <v>0</v>
      </c>
    </row>
    <row r="180" spans="2:22" x14ac:dyDescent="0.25">
      <c r="B180" s="2">
        <v>165</v>
      </c>
      <c r="C180" s="2" t="s">
        <v>167</v>
      </c>
      <c r="D180" s="2">
        <f>'Demand Profile'!C169</f>
        <v>28</v>
      </c>
      <c r="E180" s="2">
        <f t="shared" ca="1" si="40"/>
        <v>421</v>
      </c>
      <c r="F180" s="2">
        <f t="shared" ca="1" si="30"/>
        <v>0</v>
      </c>
      <c r="G180" s="2">
        <f t="shared" ca="1" si="38"/>
        <v>393</v>
      </c>
      <c r="H180" s="2">
        <f t="shared" ca="1" si="31"/>
        <v>0</v>
      </c>
      <c r="I180" s="2">
        <f t="shared" ca="1" si="32"/>
        <v>392</v>
      </c>
      <c r="J180" s="2" t="str">
        <f t="shared" ca="1" si="39"/>
        <v/>
      </c>
      <c r="K180" s="2">
        <f t="shared" ca="1" si="33"/>
        <v>0</v>
      </c>
      <c r="M180" s="2">
        <v>165</v>
      </c>
      <c r="N180" s="2" t="s">
        <v>167</v>
      </c>
      <c r="O180" s="2">
        <f>'Demand Profile'!D169</f>
        <v>140</v>
      </c>
      <c r="P180" s="2">
        <f t="shared" ca="1" si="41"/>
        <v>136</v>
      </c>
      <c r="Q180" s="2">
        <f t="shared" ca="1" si="34"/>
        <v>500</v>
      </c>
      <c r="R180" s="2">
        <f t="shared" ca="1" si="42"/>
        <v>496</v>
      </c>
      <c r="S180" s="2">
        <f t="shared" ca="1" si="35"/>
        <v>0</v>
      </c>
      <c r="T180" s="2">
        <f t="shared" ca="1" si="36"/>
        <v>353</v>
      </c>
      <c r="U180" s="2" t="str">
        <f t="shared" ca="1" si="43"/>
        <v/>
      </c>
      <c r="V180" s="2">
        <f t="shared" ca="1" si="37"/>
        <v>0</v>
      </c>
    </row>
    <row r="181" spans="2:22" x14ac:dyDescent="0.25">
      <c r="B181" s="2">
        <v>166</v>
      </c>
      <c r="C181" s="2" t="s">
        <v>168</v>
      </c>
      <c r="D181" s="2">
        <f>'Demand Profile'!C170</f>
        <v>68</v>
      </c>
      <c r="E181" s="2">
        <f t="shared" ca="1" si="40"/>
        <v>393</v>
      </c>
      <c r="F181" s="2">
        <f t="shared" ca="1" si="30"/>
        <v>0</v>
      </c>
      <c r="G181" s="2">
        <f t="shared" ca="1" si="38"/>
        <v>325</v>
      </c>
      <c r="H181" s="2">
        <f t="shared" ca="1" si="31"/>
        <v>0</v>
      </c>
      <c r="I181" s="2">
        <f t="shared" ca="1" si="32"/>
        <v>390</v>
      </c>
      <c r="J181" s="2" t="str">
        <f t="shared" ca="1" si="39"/>
        <v>Yes</v>
      </c>
      <c r="K181" s="2">
        <f t="shared" ca="1" si="33"/>
        <v>500</v>
      </c>
      <c r="M181" s="2">
        <v>166</v>
      </c>
      <c r="N181" s="2" t="s">
        <v>168</v>
      </c>
      <c r="O181" s="2">
        <f>'Demand Profile'!D170</f>
        <v>84</v>
      </c>
      <c r="P181" s="2">
        <f t="shared" ca="1" si="41"/>
        <v>496</v>
      </c>
      <c r="Q181" s="2">
        <f t="shared" ca="1" si="34"/>
        <v>0</v>
      </c>
      <c r="R181" s="2">
        <f t="shared" ca="1" si="42"/>
        <v>412</v>
      </c>
      <c r="S181" s="2">
        <f t="shared" ca="1" si="35"/>
        <v>0</v>
      </c>
      <c r="T181" s="2">
        <f t="shared" ca="1" si="36"/>
        <v>353</v>
      </c>
      <c r="U181" s="2" t="str">
        <f t="shared" ca="1" si="43"/>
        <v/>
      </c>
      <c r="V181" s="2">
        <f t="shared" ca="1" si="37"/>
        <v>0</v>
      </c>
    </row>
    <row r="182" spans="2:22" x14ac:dyDescent="0.25">
      <c r="B182" s="2">
        <v>167</v>
      </c>
      <c r="C182" s="2" t="s">
        <v>169</v>
      </c>
      <c r="D182" s="2">
        <f>'Demand Profile'!C171</f>
        <v>75</v>
      </c>
      <c r="E182" s="2">
        <f t="shared" ca="1" si="40"/>
        <v>325</v>
      </c>
      <c r="F182" s="2">
        <f t="shared" ca="1" si="30"/>
        <v>0</v>
      </c>
      <c r="G182" s="2">
        <f t="shared" ca="1" si="38"/>
        <v>250</v>
      </c>
      <c r="H182" s="2">
        <f t="shared" ca="1" si="31"/>
        <v>500</v>
      </c>
      <c r="I182" s="2">
        <f t="shared" ca="1" si="32"/>
        <v>402</v>
      </c>
      <c r="J182" s="2" t="str">
        <f t="shared" ca="1" si="39"/>
        <v/>
      </c>
      <c r="K182" s="2">
        <f t="shared" ca="1" si="33"/>
        <v>0</v>
      </c>
      <c r="M182" s="2">
        <v>167</v>
      </c>
      <c r="N182" s="2" t="s">
        <v>169</v>
      </c>
      <c r="O182" s="2">
        <f>'Demand Profile'!D171</f>
        <v>34</v>
      </c>
      <c r="P182" s="2">
        <f t="shared" ca="1" si="41"/>
        <v>412</v>
      </c>
      <c r="Q182" s="2">
        <f t="shared" ca="1" si="34"/>
        <v>0</v>
      </c>
      <c r="R182" s="2">
        <f t="shared" ca="1" si="42"/>
        <v>378</v>
      </c>
      <c r="S182" s="2">
        <f t="shared" ca="1" si="35"/>
        <v>0</v>
      </c>
      <c r="T182" s="2">
        <f t="shared" ca="1" si="36"/>
        <v>425</v>
      </c>
      <c r="U182" s="2" t="str">
        <f t="shared" ca="1" si="43"/>
        <v>Yes</v>
      </c>
      <c r="V182" s="2">
        <f t="shared" ca="1" si="37"/>
        <v>500</v>
      </c>
    </row>
    <row r="183" spans="2:22" x14ac:dyDescent="0.25">
      <c r="B183" s="2">
        <v>168</v>
      </c>
      <c r="C183" s="2" t="s">
        <v>170</v>
      </c>
      <c r="D183" s="2">
        <f>'Demand Profile'!C172</f>
        <v>15</v>
      </c>
      <c r="E183" s="2">
        <f t="shared" ca="1" si="40"/>
        <v>250</v>
      </c>
      <c r="F183" s="2">
        <f t="shared" ca="1" si="30"/>
        <v>0</v>
      </c>
      <c r="G183" s="2">
        <f t="shared" ca="1" si="38"/>
        <v>235</v>
      </c>
      <c r="H183" s="2">
        <f t="shared" ca="1" si="31"/>
        <v>500</v>
      </c>
      <c r="I183" s="2">
        <f t="shared" ca="1" si="32"/>
        <v>487</v>
      </c>
      <c r="J183" s="2" t="str">
        <f t="shared" ca="1" si="39"/>
        <v/>
      </c>
      <c r="K183" s="2">
        <f t="shared" ca="1" si="33"/>
        <v>0</v>
      </c>
      <c r="M183" s="2">
        <v>168</v>
      </c>
      <c r="N183" s="2" t="s">
        <v>170</v>
      </c>
      <c r="O183" s="2">
        <f>'Demand Profile'!D172</f>
        <v>34</v>
      </c>
      <c r="P183" s="2">
        <f t="shared" ca="1" si="41"/>
        <v>378</v>
      </c>
      <c r="Q183" s="2">
        <f t="shared" ca="1" si="34"/>
        <v>0</v>
      </c>
      <c r="R183" s="2">
        <f t="shared" ca="1" si="42"/>
        <v>344</v>
      </c>
      <c r="S183" s="2">
        <f t="shared" ca="1" si="35"/>
        <v>500</v>
      </c>
      <c r="T183" s="2">
        <f t="shared" ca="1" si="36"/>
        <v>491</v>
      </c>
      <c r="U183" s="2" t="str">
        <f t="shared" ca="1" si="43"/>
        <v/>
      </c>
      <c r="V183" s="2">
        <f t="shared" ca="1" si="37"/>
        <v>0</v>
      </c>
    </row>
    <row r="184" spans="2:22" x14ac:dyDescent="0.25">
      <c r="B184" s="2">
        <v>169</v>
      </c>
      <c r="C184" s="2" t="s">
        <v>171</v>
      </c>
      <c r="D184" s="2">
        <f>'Demand Profile'!C173</f>
        <v>24</v>
      </c>
      <c r="E184" s="2">
        <f t="shared" ca="1" si="40"/>
        <v>235</v>
      </c>
      <c r="F184" s="2">
        <f t="shared" ca="1" si="30"/>
        <v>0</v>
      </c>
      <c r="G184" s="2">
        <f t="shared" ca="1" si="38"/>
        <v>211</v>
      </c>
      <c r="H184" s="2">
        <f t="shared" ca="1" si="31"/>
        <v>500</v>
      </c>
      <c r="I184" s="2">
        <f t="shared" ca="1" si="32"/>
        <v>498</v>
      </c>
      <c r="J184" s="2" t="str">
        <f t="shared" ca="1" si="39"/>
        <v/>
      </c>
      <c r="K184" s="2">
        <f t="shared" ca="1" si="33"/>
        <v>0</v>
      </c>
      <c r="M184" s="2">
        <v>169</v>
      </c>
      <c r="N184" s="2" t="s">
        <v>171</v>
      </c>
      <c r="O184" s="2">
        <f>'Demand Profile'!D173</f>
        <v>53</v>
      </c>
      <c r="P184" s="2">
        <f t="shared" ca="1" si="41"/>
        <v>344</v>
      </c>
      <c r="Q184" s="2">
        <f t="shared" ca="1" si="34"/>
        <v>0</v>
      </c>
      <c r="R184" s="2">
        <f t="shared" ca="1" si="42"/>
        <v>291</v>
      </c>
      <c r="S184" s="2">
        <f t="shared" ca="1" si="35"/>
        <v>500</v>
      </c>
      <c r="T184" s="2">
        <f t="shared" ca="1" si="36"/>
        <v>528</v>
      </c>
      <c r="U184" s="2" t="str">
        <f t="shared" ca="1" si="43"/>
        <v/>
      </c>
      <c r="V184" s="2">
        <f t="shared" ca="1" si="37"/>
        <v>0</v>
      </c>
    </row>
    <row r="185" spans="2:22" x14ac:dyDescent="0.25">
      <c r="B185" s="2">
        <v>170</v>
      </c>
      <c r="C185" s="2" t="s">
        <v>172</v>
      </c>
      <c r="D185" s="2">
        <f>'Demand Profile'!C174</f>
        <v>95</v>
      </c>
      <c r="E185" s="2">
        <f t="shared" ca="1" si="40"/>
        <v>211</v>
      </c>
      <c r="F185" s="2">
        <f t="shared" ca="1" si="30"/>
        <v>0</v>
      </c>
      <c r="G185" s="2">
        <f t="shared" ca="1" si="38"/>
        <v>116</v>
      </c>
      <c r="H185" s="2">
        <f t="shared" ca="1" si="31"/>
        <v>500</v>
      </c>
      <c r="I185" s="2">
        <f t="shared" ca="1" si="32"/>
        <v>422</v>
      </c>
      <c r="J185" s="2" t="str">
        <f t="shared" ca="1" si="39"/>
        <v/>
      </c>
      <c r="K185" s="2">
        <f t="shared" ca="1" si="33"/>
        <v>0</v>
      </c>
      <c r="M185" s="2">
        <v>170</v>
      </c>
      <c r="N185" s="2" t="s">
        <v>172</v>
      </c>
      <c r="O185" s="2">
        <f>'Demand Profile'!D174</f>
        <v>44</v>
      </c>
      <c r="P185" s="2">
        <f t="shared" ca="1" si="41"/>
        <v>291</v>
      </c>
      <c r="Q185" s="2">
        <f t="shared" ca="1" si="34"/>
        <v>0</v>
      </c>
      <c r="R185" s="2">
        <f t="shared" ca="1" si="42"/>
        <v>247</v>
      </c>
      <c r="S185" s="2">
        <f t="shared" ca="1" si="35"/>
        <v>500</v>
      </c>
      <c r="T185" s="2">
        <f t="shared" ca="1" si="36"/>
        <v>507</v>
      </c>
      <c r="U185" s="2" t="str">
        <f t="shared" ca="1" si="43"/>
        <v/>
      </c>
      <c r="V185" s="2">
        <f t="shared" ca="1" si="37"/>
        <v>0</v>
      </c>
    </row>
    <row r="186" spans="2:22" x14ac:dyDescent="0.25">
      <c r="B186" s="2">
        <v>171</v>
      </c>
      <c r="C186" s="2" t="s">
        <v>173</v>
      </c>
      <c r="D186" s="2">
        <f>'Demand Profile'!C175</f>
        <v>95</v>
      </c>
      <c r="E186" s="2">
        <f t="shared" ca="1" si="40"/>
        <v>116</v>
      </c>
      <c r="F186" s="2">
        <f t="shared" ca="1" si="30"/>
        <v>0</v>
      </c>
      <c r="G186" s="2">
        <f t="shared" ca="1" si="38"/>
        <v>21</v>
      </c>
      <c r="H186" s="2">
        <f t="shared" ca="1" si="31"/>
        <v>500</v>
      </c>
      <c r="I186" s="2">
        <f t="shared" ca="1" si="32"/>
        <v>369</v>
      </c>
      <c r="J186" s="2" t="str">
        <f t="shared" ca="1" si="39"/>
        <v/>
      </c>
      <c r="K186" s="2">
        <f t="shared" ca="1" si="33"/>
        <v>0</v>
      </c>
      <c r="M186" s="2">
        <v>171</v>
      </c>
      <c r="N186" s="2" t="s">
        <v>173</v>
      </c>
      <c r="O186" s="2">
        <f>'Demand Profile'!D175</f>
        <v>104</v>
      </c>
      <c r="P186" s="2">
        <f t="shared" ca="1" si="41"/>
        <v>247</v>
      </c>
      <c r="Q186" s="2">
        <f t="shared" ca="1" si="34"/>
        <v>0</v>
      </c>
      <c r="R186" s="2">
        <f t="shared" ca="1" si="42"/>
        <v>143</v>
      </c>
      <c r="S186" s="2">
        <f t="shared" ca="1" si="35"/>
        <v>500</v>
      </c>
      <c r="T186" s="2">
        <f t="shared" ca="1" si="36"/>
        <v>463</v>
      </c>
      <c r="U186" s="2" t="str">
        <f t="shared" ca="1" si="43"/>
        <v/>
      </c>
      <c r="V186" s="2">
        <f t="shared" ca="1" si="37"/>
        <v>0</v>
      </c>
    </row>
    <row r="187" spans="2:22" x14ac:dyDescent="0.25">
      <c r="B187" s="2">
        <v>172</v>
      </c>
      <c r="C187" s="2" t="s">
        <v>174</v>
      </c>
      <c r="D187" s="2">
        <f>'Demand Profile'!C176</f>
        <v>20</v>
      </c>
      <c r="E187" s="2">
        <f t="shared" ca="1" si="40"/>
        <v>21</v>
      </c>
      <c r="F187" s="2">
        <f t="shared" ca="1" si="30"/>
        <v>0</v>
      </c>
      <c r="G187" s="2">
        <f t="shared" ca="1" si="38"/>
        <v>1</v>
      </c>
      <c r="H187" s="2">
        <f t="shared" ca="1" si="31"/>
        <v>500</v>
      </c>
      <c r="I187" s="2">
        <f t="shared" ca="1" si="32"/>
        <v>445</v>
      </c>
      <c r="J187" s="2" t="str">
        <f t="shared" ca="1" si="39"/>
        <v/>
      </c>
      <c r="K187" s="2">
        <f t="shared" ca="1" si="33"/>
        <v>0</v>
      </c>
      <c r="M187" s="2">
        <v>172</v>
      </c>
      <c r="N187" s="2" t="s">
        <v>174</v>
      </c>
      <c r="O187" s="2">
        <f>'Demand Profile'!D176</f>
        <v>84</v>
      </c>
      <c r="P187" s="2">
        <f t="shared" ca="1" si="41"/>
        <v>143</v>
      </c>
      <c r="Q187" s="2">
        <f t="shared" ca="1" si="34"/>
        <v>0</v>
      </c>
      <c r="R187" s="2">
        <f t="shared" ca="1" si="42"/>
        <v>59</v>
      </c>
      <c r="S187" s="2">
        <f t="shared" ca="1" si="35"/>
        <v>500</v>
      </c>
      <c r="T187" s="2">
        <f t="shared" ca="1" si="36"/>
        <v>457</v>
      </c>
      <c r="U187" s="2" t="str">
        <f t="shared" ca="1" si="43"/>
        <v/>
      </c>
      <c r="V187" s="2">
        <f t="shared" ca="1" si="37"/>
        <v>0</v>
      </c>
    </row>
    <row r="188" spans="2:22" x14ac:dyDescent="0.25">
      <c r="B188" s="2">
        <v>173</v>
      </c>
      <c r="C188" s="2" t="s">
        <v>175</v>
      </c>
      <c r="D188" s="2">
        <f>'Demand Profile'!C177</f>
        <v>66</v>
      </c>
      <c r="E188" s="2">
        <f t="shared" ca="1" si="40"/>
        <v>1</v>
      </c>
      <c r="F188" s="2">
        <f t="shared" ca="1" si="30"/>
        <v>500</v>
      </c>
      <c r="G188" s="2">
        <f t="shared" ca="1" si="38"/>
        <v>435</v>
      </c>
      <c r="H188" s="2">
        <f t="shared" ca="1" si="31"/>
        <v>0</v>
      </c>
      <c r="I188" s="2">
        <f t="shared" ca="1" si="32"/>
        <v>452</v>
      </c>
      <c r="J188" s="2" t="str">
        <f t="shared" ca="1" si="39"/>
        <v>Yes</v>
      </c>
      <c r="K188" s="2">
        <f t="shared" ca="1" si="33"/>
        <v>500</v>
      </c>
      <c r="M188" s="2">
        <v>173</v>
      </c>
      <c r="N188" s="2" t="s">
        <v>175</v>
      </c>
      <c r="O188" s="2">
        <f>'Demand Profile'!D177</f>
        <v>106</v>
      </c>
      <c r="P188" s="2">
        <f t="shared" ca="1" si="41"/>
        <v>59</v>
      </c>
      <c r="Q188" s="2">
        <f t="shared" ca="1" si="34"/>
        <v>500</v>
      </c>
      <c r="R188" s="2">
        <f t="shared" ca="1" si="42"/>
        <v>453</v>
      </c>
      <c r="S188" s="2">
        <f t="shared" ca="1" si="35"/>
        <v>0</v>
      </c>
      <c r="T188" s="2">
        <f t="shared" ca="1" si="36"/>
        <v>425</v>
      </c>
      <c r="U188" s="2" t="str">
        <f t="shared" ca="1" si="43"/>
        <v/>
      </c>
      <c r="V188" s="2">
        <f t="shared" ca="1" si="37"/>
        <v>0</v>
      </c>
    </row>
    <row r="189" spans="2:22" x14ac:dyDescent="0.25">
      <c r="B189" s="2">
        <v>174</v>
      </c>
      <c r="C189" s="2" t="s">
        <v>176</v>
      </c>
      <c r="D189" s="2">
        <f>'Demand Profile'!C178</f>
        <v>87</v>
      </c>
      <c r="E189" s="2">
        <f t="shared" ca="1" si="40"/>
        <v>435</v>
      </c>
      <c r="F189" s="2">
        <f t="shared" ca="1" si="30"/>
        <v>0</v>
      </c>
      <c r="G189" s="2">
        <f t="shared" ca="1" si="38"/>
        <v>348</v>
      </c>
      <c r="H189" s="2">
        <f t="shared" ca="1" si="31"/>
        <v>500</v>
      </c>
      <c r="I189" s="2">
        <f t="shared" ca="1" si="32"/>
        <v>414</v>
      </c>
      <c r="J189" s="2" t="str">
        <f t="shared" ca="1" si="39"/>
        <v/>
      </c>
      <c r="K189" s="2">
        <f t="shared" ca="1" si="33"/>
        <v>0</v>
      </c>
      <c r="M189" s="2">
        <v>174</v>
      </c>
      <c r="N189" s="2" t="s">
        <v>176</v>
      </c>
      <c r="O189" s="2">
        <f>'Demand Profile'!D178</f>
        <v>100</v>
      </c>
      <c r="P189" s="2">
        <f t="shared" ca="1" si="41"/>
        <v>453</v>
      </c>
      <c r="Q189" s="2">
        <f t="shared" ca="1" si="34"/>
        <v>0</v>
      </c>
      <c r="R189" s="2">
        <f t="shared" ca="1" si="42"/>
        <v>353</v>
      </c>
      <c r="S189" s="2">
        <f t="shared" ca="1" si="35"/>
        <v>0</v>
      </c>
      <c r="T189" s="2">
        <f t="shared" ca="1" si="36"/>
        <v>432</v>
      </c>
      <c r="U189" s="2" t="str">
        <f t="shared" ca="1" si="43"/>
        <v>Yes</v>
      </c>
      <c r="V189" s="2">
        <f t="shared" ca="1" si="37"/>
        <v>500</v>
      </c>
    </row>
    <row r="190" spans="2:22" x14ac:dyDescent="0.25">
      <c r="B190" s="2">
        <v>175</v>
      </c>
      <c r="C190" s="2" t="s">
        <v>177</v>
      </c>
      <c r="D190" s="2">
        <f>'Demand Profile'!C179</f>
        <v>100</v>
      </c>
      <c r="E190" s="2">
        <f t="shared" ca="1" si="40"/>
        <v>348</v>
      </c>
      <c r="F190" s="2">
        <f t="shared" ca="1" si="30"/>
        <v>0</v>
      </c>
      <c r="G190" s="2">
        <f t="shared" ca="1" si="38"/>
        <v>248</v>
      </c>
      <c r="H190" s="2">
        <f t="shared" ca="1" si="31"/>
        <v>500</v>
      </c>
      <c r="I190" s="2">
        <f t="shared" ca="1" si="32"/>
        <v>377</v>
      </c>
      <c r="J190" s="2" t="str">
        <f t="shared" ca="1" si="39"/>
        <v/>
      </c>
      <c r="K190" s="2">
        <f t="shared" ca="1" si="33"/>
        <v>0</v>
      </c>
      <c r="M190" s="2">
        <v>175</v>
      </c>
      <c r="N190" s="2" t="s">
        <v>177</v>
      </c>
      <c r="O190" s="2">
        <f>'Demand Profile'!D179</f>
        <v>90</v>
      </c>
      <c r="P190" s="2">
        <f t="shared" ca="1" si="41"/>
        <v>353</v>
      </c>
      <c r="Q190" s="2">
        <f t="shared" ca="1" si="34"/>
        <v>0</v>
      </c>
      <c r="R190" s="2">
        <f t="shared" ca="1" si="42"/>
        <v>263</v>
      </c>
      <c r="S190" s="2">
        <f t="shared" ca="1" si="35"/>
        <v>500</v>
      </c>
      <c r="T190" s="2">
        <f t="shared" ca="1" si="36"/>
        <v>356</v>
      </c>
      <c r="U190" s="2" t="str">
        <f t="shared" ca="1" si="43"/>
        <v/>
      </c>
      <c r="V190" s="2">
        <f t="shared" ca="1" si="37"/>
        <v>0</v>
      </c>
    </row>
    <row r="191" spans="2:22" x14ac:dyDescent="0.25">
      <c r="B191" s="2">
        <v>176</v>
      </c>
      <c r="C191" s="2" t="s">
        <v>178</v>
      </c>
      <c r="D191" s="2">
        <f>'Demand Profile'!C180</f>
        <v>35</v>
      </c>
      <c r="E191" s="2">
        <f t="shared" ca="1" si="40"/>
        <v>248</v>
      </c>
      <c r="F191" s="2">
        <f t="shared" ca="1" si="30"/>
        <v>0</v>
      </c>
      <c r="G191" s="2">
        <f t="shared" ca="1" si="38"/>
        <v>213</v>
      </c>
      <c r="H191" s="2">
        <f t="shared" ca="1" si="31"/>
        <v>500</v>
      </c>
      <c r="I191" s="2">
        <f t="shared" ca="1" si="32"/>
        <v>431</v>
      </c>
      <c r="J191" s="2" t="str">
        <f t="shared" ca="1" si="39"/>
        <v/>
      </c>
      <c r="K191" s="2">
        <f t="shared" ca="1" si="33"/>
        <v>0</v>
      </c>
      <c r="M191" s="2">
        <v>176</v>
      </c>
      <c r="N191" s="2" t="s">
        <v>178</v>
      </c>
      <c r="O191" s="2">
        <f>'Demand Profile'!D180</f>
        <v>23</v>
      </c>
      <c r="P191" s="2">
        <f t="shared" ca="1" si="41"/>
        <v>263</v>
      </c>
      <c r="Q191" s="2">
        <f t="shared" ca="1" si="34"/>
        <v>0</v>
      </c>
      <c r="R191" s="2">
        <f t="shared" ca="1" si="42"/>
        <v>240</v>
      </c>
      <c r="S191" s="2">
        <f t="shared" ca="1" si="35"/>
        <v>500</v>
      </c>
      <c r="T191" s="2">
        <f t="shared" ca="1" si="36"/>
        <v>363</v>
      </c>
      <c r="U191" s="2" t="str">
        <f t="shared" ca="1" si="43"/>
        <v/>
      </c>
      <c r="V191" s="2">
        <f t="shared" ca="1" si="37"/>
        <v>0</v>
      </c>
    </row>
    <row r="192" spans="2:22" x14ac:dyDescent="0.25">
      <c r="B192" s="2">
        <v>177</v>
      </c>
      <c r="C192" s="2" t="s">
        <v>179</v>
      </c>
      <c r="D192" s="2">
        <f>'Demand Profile'!C181</f>
        <v>19</v>
      </c>
      <c r="E192" s="2">
        <f t="shared" ca="1" si="40"/>
        <v>213</v>
      </c>
      <c r="F192" s="2">
        <f t="shared" ca="1" si="30"/>
        <v>0</v>
      </c>
      <c r="G192" s="2">
        <f t="shared" ca="1" si="38"/>
        <v>194</v>
      </c>
      <c r="H192" s="2">
        <f t="shared" ca="1" si="31"/>
        <v>500</v>
      </c>
      <c r="I192" s="2">
        <f t="shared" ca="1" si="32"/>
        <v>506</v>
      </c>
      <c r="J192" s="2" t="str">
        <f t="shared" ca="1" si="39"/>
        <v/>
      </c>
      <c r="K192" s="2">
        <f t="shared" ca="1" si="33"/>
        <v>0</v>
      </c>
      <c r="M192" s="2">
        <v>177</v>
      </c>
      <c r="N192" s="2" t="s">
        <v>179</v>
      </c>
      <c r="O192" s="2">
        <f>'Demand Profile'!D181</f>
        <v>60</v>
      </c>
      <c r="P192" s="2">
        <f t="shared" ca="1" si="41"/>
        <v>240</v>
      </c>
      <c r="Q192" s="2">
        <f t="shared" ca="1" si="34"/>
        <v>0</v>
      </c>
      <c r="R192" s="2">
        <f t="shared" ca="1" si="42"/>
        <v>180</v>
      </c>
      <c r="S192" s="2">
        <f t="shared" ca="1" si="35"/>
        <v>500</v>
      </c>
      <c r="T192" s="2">
        <f t="shared" ca="1" si="36"/>
        <v>327</v>
      </c>
      <c r="U192" s="2" t="str">
        <f t="shared" ca="1" si="43"/>
        <v/>
      </c>
      <c r="V192" s="2">
        <f t="shared" ca="1" si="37"/>
        <v>0</v>
      </c>
    </row>
    <row r="193" spans="2:22" x14ac:dyDescent="0.25">
      <c r="B193" s="2">
        <v>178</v>
      </c>
      <c r="C193" s="2" t="s">
        <v>180</v>
      </c>
      <c r="D193" s="2">
        <f>'Demand Profile'!C182</f>
        <v>42</v>
      </c>
      <c r="E193" s="2">
        <f t="shared" ca="1" si="40"/>
        <v>194</v>
      </c>
      <c r="F193" s="2">
        <f t="shared" ca="1" si="30"/>
        <v>0</v>
      </c>
      <c r="G193" s="2">
        <f t="shared" ca="1" si="38"/>
        <v>152</v>
      </c>
      <c r="H193" s="2">
        <f t="shared" ca="1" si="31"/>
        <v>500</v>
      </c>
      <c r="I193" s="2">
        <f t="shared" ca="1" si="32"/>
        <v>562</v>
      </c>
      <c r="J193" s="2" t="str">
        <f t="shared" ca="1" si="39"/>
        <v/>
      </c>
      <c r="K193" s="2">
        <f t="shared" ca="1" si="33"/>
        <v>0</v>
      </c>
      <c r="M193" s="2">
        <v>178</v>
      </c>
      <c r="N193" s="2" t="s">
        <v>180</v>
      </c>
      <c r="O193" s="2">
        <f>'Demand Profile'!D182</f>
        <v>78</v>
      </c>
      <c r="P193" s="2">
        <f t="shared" ca="1" si="41"/>
        <v>180</v>
      </c>
      <c r="Q193" s="2">
        <f t="shared" ca="1" si="34"/>
        <v>0</v>
      </c>
      <c r="R193" s="2">
        <f t="shared" ca="1" si="42"/>
        <v>102</v>
      </c>
      <c r="S193" s="2">
        <f t="shared" ca="1" si="35"/>
        <v>500</v>
      </c>
      <c r="T193" s="2">
        <f t="shared" ca="1" si="36"/>
        <v>294</v>
      </c>
      <c r="U193" s="2" t="str">
        <f t="shared" ca="1" si="43"/>
        <v/>
      </c>
      <c r="V193" s="2">
        <f t="shared" ca="1" si="37"/>
        <v>0</v>
      </c>
    </row>
    <row r="194" spans="2:22" x14ac:dyDescent="0.25">
      <c r="B194" s="2">
        <v>179</v>
      </c>
      <c r="C194" s="2" t="s">
        <v>181</v>
      </c>
      <c r="D194" s="2">
        <f>'Demand Profile'!C183</f>
        <v>96</v>
      </c>
      <c r="E194" s="2">
        <f t="shared" ca="1" si="40"/>
        <v>152</v>
      </c>
      <c r="F194" s="2">
        <f t="shared" ca="1" si="30"/>
        <v>0</v>
      </c>
      <c r="G194" s="2">
        <f t="shared" ca="1" si="38"/>
        <v>56</v>
      </c>
      <c r="H194" s="2">
        <f t="shared" ca="1" si="31"/>
        <v>500</v>
      </c>
      <c r="I194" s="2">
        <f t="shared" ca="1" si="32"/>
        <v>535</v>
      </c>
      <c r="J194" s="2" t="str">
        <f t="shared" ca="1" si="39"/>
        <v/>
      </c>
      <c r="K194" s="2">
        <f t="shared" ca="1" si="33"/>
        <v>0</v>
      </c>
      <c r="M194" s="2">
        <v>179</v>
      </c>
      <c r="N194" s="2" t="s">
        <v>181</v>
      </c>
      <c r="O194" s="2">
        <f>'Demand Profile'!D183</f>
        <v>74</v>
      </c>
      <c r="P194" s="2">
        <f t="shared" ca="1" si="41"/>
        <v>102</v>
      </c>
      <c r="Q194" s="2">
        <f t="shared" ca="1" si="34"/>
        <v>0</v>
      </c>
      <c r="R194" s="2">
        <f t="shared" ca="1" si="42"/>
        <v>28</v>
      </c>
      <c r="S194" s="2">
        <f t="shared" ca="1" si="35"/>
        <v>500</v>
      </c>
      <c r="T194" s="2">
        <f t="shared" ca="1" si="36"/>
        <v>307</v>
      </c>
      <c r="U194" s="2" t="str">
        <f t="shared" ca="1" si="43"/>
        <v/>
      </c>
      <c r="V194" s="2">
        <f t="shared" ca="1" si="37"/>
        <v>0</v>
      </c>
    </row>
    <row r="195" spans="2:22" x14ac:dyDescent="0.25">
      <c r="B195" s="2">
        <v>180</v>
      </c>
      <c r="C195" s="2" t="s">
        <v>182</v>
      </c>
      <c r="D195" s="2">
        <f>'Demand Profile'!C184</f>
        <v>73</v>
      </c>
      <c r="E195" s="2">
        <f t="shared" ca="1" si="40"/>
        <v>56</v>
      </c>
      <c r="F195" s="2">
        <f t="shared" ca="1" si="30"/>
        <v>500</v>
      </c>
      <c r="G195" s="2">
        <f t="shared" ca="1" si="38"/>
        <v>483</v>
      </c>
      <c r="H195" s="2">
        <f t="shared" ca="1" si="31"/>
        <v>0</v>
      </c>
      <c r="I195" s="2">
        <f t="shared" ca="1" si="32"/>
        <v>479</v>
      </c>
      <c r="J195" s="2" t="str">
        <f t="shared" ca="1" si="39"/>
        <v/>
      </c>
      <c r="K195" s="2">
        <f t="shared" ca="1" si="33"/>
        <v>0</v>
      </c>
      <c r="M195" s="2">
        <v>180</v>
      </c>
      <c r="N195" s="2" t="s">
        <v>182</v>
      </c>
      <c r="O195" s="2">
        <f>'Demand Profile'!D184</f>
        <v>107</v>
      </c>
      <c r="P195" s="2">
        <f t="shared" ca="1" si="41"/>
        <v>28</v>
      </c>
      <c r="Q195" s="2">
        <f t="shared" ca="1" si="34"/>
        <v>500</v>
      </c>
      <c r="R195" s="2">
        <f t="shared" ca="1" si="42"/>
        <v>421</v>
      </c>
      <c r="S195" s="2">
        <f t="shared" ca="1" si="35"/>
        <v>0</v>
      </c>
      <c r="T195" s="2">
        <f t="shared" ca="1" si="36"/>
        <v>290</v>
      </c>
      <c r="U195" s="2" t="str">
        <f t="shared" ca="1" si="43"/>
        <v/>
      </c>
      <c r="V195" s="2">
        <f t="shared" ca="1" si="37"/>
        <v>0</v>
      </c>
    </row>
    <row r="196" spans="2:22" x14ac:dyDescent="0.25">
      <c r="B196" s="2">
        <v>181</v>
      </c>
      <c r="C196" s="2" t="s">
        <v>183</v>
      </c>
      <c r="D196" s="2">
        <f>'Demand Profile'!C185</f>
        <v>49</v>
      </c>
      <c r="E196" s="2">
        <f t="shared" ca="1" si="40"/>
        <v>483</v>
      </c>
      <c r="F196" s="2">
        <f t="shared" ca="1" si="30"/>
        <v>0</v>
      </c>
      <c r="G196" s="2">
        <f t="shared" ca="1" si="38"/>
        <v>434</v>
      </c>
      <c r="H196" s="2">
        <f t="shared" ca="1" si="31"/>
        <v>0</v>
      </c>
      <c r="I196" s="2">
        <f t="shared" ca="1" si="32"/>
        <v>519</v>
      </c>
      <c r="J196" s="2" t="str">
        <f t="shared" ca="1" si="39"/>
        <v>Yes</v>
      </c>
      <c r="K196" s="2">
        <f t="shared" ca="1" si="33"/>
        <v>500</v>
      </c>
      <c r="M196" s="2">
        <v>181</v>
      </c>
      <c r="N196" s="2" t="s">
        <v>183</v>
      </c>
      <c r="O196" s="2">
        <f>'Demand Profile'!D185</f>
        <v>14</v>
      </c>
      <c r="P196" s="2">
        <f t="shared" ca="1" si="41"/>
        <v>421</v>
      </c>
      <c r="Q196" s="2">
        <f t="shared" ca="1" si="34"/>
        <v>0</v>
      </c>
      <c r="R196" s="2">
        <f t="shared" ca="1" si="42"/>
        <v>407</v>
      </c>
      <c r="S196" s="2">
        <f t="shared" ca="1" si="35"/>
        <v>0</v>
      </c>
      <c r="T196" s="2">
        <f t="shared" ca="1" si="36"/>
        <v>329</v>
      </c>
      <c r="U196" s="2" t="str">
        <f t="shared" ca="1" si="43"/>
        <v/>
      </c>
      <c r="V196" s="2">
        <f t="shared" ca="1" si="37"/>
        <v>0</v>
      </c>
    </row>
    <row r="197" spans="2:22" x14ac:dyDescent="0.25">
      <c r="B197" s="2">
        <v>182</v>
      </c>
      <c r="C197" s="2" t="s">
        <v>184</v>
      </c>
      <c r="D197" s="2">
        <f>'Demand Profile'!C186</f>
        <v>63</v>
      </c>
      <c r="E197" s="2">
        <f t="shared" ca="1" si="40"/>
        <v>434</v>
      </c>
      <c r="F197" s="2">
        <f t="shared" ca="1" si="30"/>
        <v>0</v>
      </c>
      <c r="G197" s="2">
        <f t="shared" ca="1" si="38"/>
        <v>371</v>
      </c>
      <c r="H197" s="2">
        <f t="shared" ca="1" si="31"/>
        <v>500</v>
      </c>
      <c r="I197" s="2">
        <f t="shared" ca="1" si="32"/>
        <v>496</v>
      </c>
      <c r="J197" s="2" t="str">
        <f t="shared" ca="1" si="39"/>
        <v/>
      </c>
      <c r="K197" s="2">
        <f t="shared" ca="1" si="33"/>
        <v>0</v>
      </c>
      <c r="M197" s="2">
        <v>182</v>
      </c>
      <c r="N197" s="2" t="s">
        <v>184</v>
      </c>
      <c r="O197" s="2">
        <f>'Demand Profile'!D186</f>
        <v>30</v>
      </c>
      <c r="P197" s="2">
        <f t="shared" ca="1" si="41"/>
        <v>407</v>
      </c>
      <c r="Q197" s="2">
        <f t="shared" ca="1" si="34"/>
        <v>0</v>
      </c>
      <c r="R197" s="2">
        <f t="shared" ca="1" si="42"/>
        <v>377</v>
      </c>
      <c r="S197" s="2">
        <f t="shared" ca="1" si="35"/>
        <v>0</v>
      </c>
      <c r="T197" s="2">
        <f t="shared" ca="1" si="36"/>
        <v>376</v>
      </c>
      <c r="U197" s="2" t="str">
        <f t="shared" ca="1" si="43"/>
        <v/>
      </c>
      <c r="V197" s="2">
        <f t="shared" ca="1" si="37"/>
        <v>0</v>
      </c>
    </row>
    <row r="198" spans="2:22" x14ac:dyDescent="0.25">
      <c r="B198" s="2">
        <v>183</v>
      </c>
      <c r="C198" s="2" t="s">
        <v>185</v>
      </c>
      <c r="D198" s="2">
        <f>'Demand Profile'!C187</f>
        <v>89</v>
      </c>
      <c r="E198" s="2">
        <f t="shared" ca="1" si="40"/>
        <v>371</v>
      </c>
      <c r="F198" s="2">
        <f t="shared" ca="1" si="30"/>
        <v>0</v>
      </c>
      <c r="G198" s="2">
        <f t="shared" ca="1" si="38"/>
        <v>282</v>
      </c>
      <c r="H198" s="2">
        <f t="shared" ca="1" si="31"/>
        <v>500</v>
      </c>
      <c r="I198" s="2">
        <f t="shared" ca="1" si="32"/>
        <v>436</v>
      </c>
      <c r="J198" s="2" t="str">
        <f t="shared" ca="1" si="39"/>
        <v/>
      </c>
      <c r="K198" s="2">
        <f t="shared" ca="1" si="33"/>
        <v>0</v>
      </c>
      <c r="M198" s="2">
        <v>183</v>
      </c>
      <c r="N198" s="2" t="s">
        <v>185</v>
      </c>
      <c r="O198" s="2">
        <f>'Demand Profile'!D187</f>
        <v>24</v>
      </c>
      <c r="P198" s="2">
        <f t="shared" ca="1" si="41"/>
        <v>377</v>
      </c>
      <c r="Q198" s="2">
        <f t="shared" ca="1" si="34"/>
        <v>0</v>
      </c>
      <c r="R198" s="2">
        <f t="shared" ca="1" si="42"/>
        <v>353</v>
      </c>
      <c r="S198" s="2">
        <f t="shared" ca="1" si="35"/>
        <v>0</v>
      </c>
      <c r="T198" s="2">
        <f t="shared" ca="1" si="36"/>
        <v>458</v>
      </c>
      <c r="U198" s="2" t="str">
        <f t="shared" ca="1" si="43"/>
        <v>Yes</v>
      </c>
      <c r="V198" s="2">
        <f t="shared" ca="1" si="37"/>
        <v>500</v>
      </c>
    </row>
    <row r="199" spans="2:22" x14ac:dyDescent="0.25">
      <c r="B199" s="2">
        <v>184</v>
      </c>
      <c r="C199" s="2" t="s">
        <v>186</v>
      </c>
      <c r="D199" s="2">
        <f>'Demand Profile'!C188</f>
        <v>94</v>
      </c>
      <c r="E199" s="2">
        <f t="shared" ca="1" si="40"/>
        <v>282</v>
      </c>
      <c r="F199" s="2">
        <f t="shared" ca="1" si="30"/>
        <v>0</v>
      </c>
      <c r="G199" s="2">
        <f t="shared" ca="1" si="38"/>
        <v>188</v>
      </c>
      <c r="H199" s="2">
        <f t="shared" ca="1" si="31"/>
        <v>500</v>
      </c>
      <c r="I199" s="2">
        <f t="shared" ca="1" si="32"/>
        <v>416</v>
      </c>
      <c r="J199" s="2" t="str">
        <f t="shared" ca="1" si="39"/>
        <v/>
      </c>
      <c r="K199" s="2">
        <f t="shared" ca="1" si="33"/>
        <v>0</v>
      </c>
      <c r="M199" s="2">
        <v>184</v>
      </c>
      <c r="N199" s="2" t="s">
        <v>186</v>
      </c>
      <c r="O199" s="2">
        <f>'Demand Profile'!D188</f>
        <v>45</v>
      </c>
      <c r="P199" s="2">
        <f t="shared" ca="1" si="41"/>
        <v>353</v>
      </c>
      <c r="Q199" s="2">
        <f t="shared" ca="1" si="34"/>
        <v>0</v>
      </c>
      <c r="R199" s="2">
        <f t="shared" ca="1" si="42"/>
        <v>308</v>
      </c>
      <c r="S199" s="2">
        <f t="shared" ca="1" si="35"/>
        <v>500</v>
      </c>
      <c r="T199" s="2">
        <f t="shared" ca="1" si="36"/>
        <v>486</v>
      </c>
      <c r="U199" s="2" t="str">
        <f t="shared" ca="1" si="43"/>
        <v/>
      </c>
      <c r="V199" s="2">
        <f t="shared" ca="1" si="37"/>
        <v>0</v>
      </c>
    </row>
    <row r="200" spans="2:22" x14ac:dyDescent="0.25">
      <c r="B200" s="2">
        <v>185</v>
      </c>
      <c r="C200" s="2" t="s">
        <v>187</v>
      </c>
      <c r="D200" s="2">
        <f>'Demand Profile'!C189</f>
        <v>98</v>
      </c>
      <c r="E200" s="2">
        <f t="shared" ca="1" si="40"/>
        <v>188</v>
      </c>
      <c r="F200" s="2">
        <f t="shared" ca="1" si="30"/>
        <v>0</v>
      </c>
      <c r="G200" s="2">
        <f t="shared" ca="1" si="38"/>
        <v>90</v>
      </c>
      <c r="H200" s="2">
        <f t="shared" ca="1" si="31"/>
        <v>500</v>
      </c>
      <c r="I200" s="2">
        <f t="shared" ca="1" si="32"/>
        <v>360</v>
      </c>
      <c r="J200" s="2" t="str">
        <f t="shared" ca="1" si="39"/>
        <v/>
      </c>
      <c r="K200" s="2">
        <f t="shared" ca="1" si="33"/>
        <v>0</v>
      </c>
      <c r="M200" s="2">
        <v>185</v>
      </c>
      <c r="N200" s="2" t="s">
        <v>187</v>
      </c>
      <c r="O200" s="2">
        <f>'Demand Profile'!D189</f>
        <v>87</v>
      </c>
      <c r="P200" s="2">
        <f t="shared" ca="1" si="41"/>
        <v>308</v>
      </c>
      <c r="Q200" s="2">
        <f t="shared" ca="1" si="34"/>
        <v>0</v>
      </c>
      <c r="R200" s="2">
        <f t="shared" ca="1" si="42"/>
        <v>221</v>
      </c>
      <c r="S200" s="2">
        <f t="shared" ca="1" si="35"/>
        <v>500</v>
      </c>
      <c r="T200" s="2">
        <f t="shared" ca="1" si="36"/>
        <v>424</v>
      </c>
      <c r="U200" s="2" t="str">
        <f t="shared" ca="1" si="43"/>
        <v/>
      </c>
      <c r="V200" s="2">
        <f t="shared" ca="1" si="37"/>
        <v>0</v>
      </c>
    </row>
    <row r="201" spans="2:22" x14ac:dyDescent="0.25">
      <c r="B201" s="2">
        <v>186</v>
      </c>
      <c r="C201" s="2" t="s">
        <v>188</v>
      </c>
      <c r="D201" s="2">
        <f>'Demand Profile'!C190</f>
        <v>69</v>
      </c>
      <c r="E201" s="2">
        <f t="shared" ca="1" si="40"/>
        <v>90</v>
      </c>
      <c r="F201" s="2">
        <f t="shared" ca="1" si="30"/>
        <v>0</v>
      </c>
      <c r="G201" s="2">
        <f t="shared" ca="1" si="38"/>
        <v>21</v>
      </c>
      <c r="H201" s="2">
        <f t="shared" ca="1" si="31"/>
        <v>500</v>
      </c>
      <c r="I201" s="2">
        <f t="shared" ca="1" si="32"/>
        <v>357</v>
      </c>
      <c r="J201" s="2" t="str">
        <f t="shared" ca="1" si="39"/>
        <v/>
      </c>
      <c r="K201" s="2">
        <f t="shared" ca="1" si="33"/>
        <v>0</v>
      </c>
      <c r="M201" s="2">
        <v>186</v>
      </c>
      <c r="N201" s="2" t="s">
        <v>188</v>
      </c>
      <c r="O201" s="2">
        <f>'Demand Profile'!D190</f>
        <v>90</v>
      </c>
      <c r="P201" s="2">
        <f t="shared" ca="1" si="41"/>
        <v>221</v>
      </c>
      <c r="Q201" s="2">
        <f t="shared" ca="1" si="34"/>
        <v>0</v>
      </c>
      <c r="R201" s="2">
        <f t="shared" ca="1" si="42"/>
        <v>131</v>
      </c>
      <c r="S201" s="2">
        <f t="shared" ca="1" si="35"/>
        <v>500</v>
      </c>
      <c r="T201" s="2">
        <f t="shared" ca="1" si="36"/>
        <v>445</v>
      </c>
      <c r="U201" s="2" t="str">
        <f t="shared" ca="1" si="43"/>
        <v/>
      </c>
      <c r="V201" s="2">
        <f t="shared" ca="1" si="37"/>
        <v>0</v>
      </c>
    </row>
    <row r="202" spans="2:22" x14ac:dyDescent="0.25">
      <c r="B202" s="2">
        <v>187</v>
      </c>
      <c r="C202" s="2" t="s">
        <v>189</v>
      </c>
      <c r="D202" s="2">
        <f>'Demand Profile'!C191</f>
        <v>17</v>
      </c>
      <c r="E202" s="2">
        <f t="shared" ca="1" si="40"/>
        <v>21</v>
      </c>
      <c r="F202" s="2">
        <f t="shared" ca="1" si="30"/>
        <v>0</v>
      </c>
      <c r="G202" s="2">
        <f t="shared" ca="1" si="38"/>
        <v>4</v>
      </c>
      <c r="H202" s="2">
        <f t="shared" ca="1" si="31"/>
        <v>500</v>
      </c>
      <c r="I202" s="2">
        <f t="shared" ca="1" si="32"/>
        <v>375</v>
      </c>
      <c r="J202" s="2" t="str">
        <f t="shared" ca="1" si="39"/>
        <v/>
      </c>
      <c r="K202" s="2">
        <f t="shared" ca="1" si="33"/>
        <v>0</v>
      </c>
      <c r="M202" s="2">
        <v>187</v>
      </c>
      <c r="N202" s="2" t="s">
        <v>189</v>
      </c>
      <c r="O202" s="2">
        <f>'Demand Profile'!D191</f>
        <v>53</v>
      </c>
      <c r="P202" s="2">
        <f t="shared" ca="1" si="41"/>
        <v>131</v>
      </c>
      <c r="Q202" s="2">
        <f t="shared" ca="1" si="34"/>
        <v>0</v>
      </c>
      <c r="R202" s="2">
        <f t="shared" ca="1" si="42"/>
        <v>78</v>
      </c>
      <c r="S202" s="2">
        <f t="shared" ca="1" si="35"/>
        <v>500</v>
      </c>
      <c r="T202" s="2">
        <f t="shared" ca="1" si="36"/>
        <v>415</v>
      </c>
      <c r="U202" s="2" t="str">
        <f t="shared" ca="1" si="43"/>
        <v/>
      </c>
      <c r="V202" s="2">
        <f t="shared" ca="1" si="37"/>
        <v>0</v>
      </c>
    </row>
    <row r="203" spans="2:22" x14ac:dyDescent="0.25">
      <c r="B203" s="2">
        <v>188</v>
      </c>
      <c r="C203" s="2" t="s">
        <v>190</v>
      </c>
      <c r="D203" s="2">
        <f>'Demand Profile'!C192</f>
        <v>89</v>
      </c>
      <c r="E203" s="2">
        <f t="shared" ca="1" si="40"/>
        <v>4</v>
      </c>
      <c r="F203" s="2">
        <f t="shared" ca="1" si="30"/>
        <v>500</v>
      </c>
      <c r="G203" s="2">
        <f t="shared" ca="1" si="38"/>
        <v>415</v>
      </c>
      <c r="H203" s="2">
        <f t="shared" ca="1" si="31"/>
        <v>0</v>
      </c>
      <c r="I203" s="2">
        <f t="shared" ca="1" si="32"/>
        <v>334</v>
      </c>
      <c r="J203" s="2" t="str">
        <f t="shared" ca="1" si="39"/>
        <v/>
      </c>
      <c r="K203" s="2">
        <f t="shared" ca="1" si="33"/>
        <v>0</v>
      </c>
      <c r="M203" s="2">
        <v>188</v>
      </c>
      <c r="N203" s="2" t="s">
        <v>190</v>
      </c>
      <c r="O203" s="2">
        <f>'Demand Profile'!D192</f>
        <v>77</v>
      </c>
      <c r="P203" s="2">
        <f t="shared" ca="1" si="41"/>
        <v>78</v>
      </c>
      <c r="Q203" s="2">
        <f t="shared" ca="1" si="34"/>
        <v>0</v>
      </c>
      <c r="R203" s="2">
        <f t="shared" ca="1" si="42"/>
        <v>1</v>
      </c>
      <c r="S203" s="2">
        <f t="shared" ca="1" si="35"/>
        <v>500</v>
      </c>
      <c r="T203" s="2">
        <f t="shared" ca="1" si="36"/>
        <v>359</v>
      </c>
      <c r="U203" s="2" t="str">
        <f t="shared" ca="1" si="43"/>
        <v/>
      </c>
      <c r="V203" s="2">
        <f t="shared" ca="1" si="37"/>
        <v>0</v>
      </c>
    </row>
    <row r="204" spans="2:22" x14ac:dyDescent="0.25">
      <c r="B204" s="2">
        <v>189</v>
      </c>
      <c r="C204" s="2" t="s">
        <v>191</v>
      </c>
      <c r="D204" s="2">
        <f>'Demand Profile'!C193</f>
        <v>40</v>
      </c>
      <c r="E204" s="2">
        <f t="shared" ca="1" si="40"/>
        <v>415</v>
      </c>
      <c r="F204" s="2">
        <f t="shared" ca="1" si="30"/>
        <v>0</v>
      </c>
      <c r="G204" s="2">
        <f t="shared" ca="1" si="38"/>
        <v>375</v>
      </c>
      <c r="H204" s="2">
        <f t="shared" ca="1" si="31"/>
        <v>0</v>
      </c>
      <c r="I204" s="2">
        <f t="shared" ca="1" si="32"/>
        <v>304</v>
      </c>
      <c r="J204" s="2" t="str">
        <f t="shared" ca="1" si="39"/>
        <v/>
      </c>
      <c r="K204" s="2">
        <f t="shared" ca="1" si="33"/>
        <v>0</v>
      </c>
      <c r="M204" s="2">
        <v>189</v>
      </c>
      <c r="N204" s="2" t="s">
        <v>191</v>
      </c>
      <c r="O204" s="2">
        <f>'Demand Profile'!D193</f>
        <v>106</v>
      </c>
      <c r="P204" s="2">
        <f t="shared" ca="1" si="41"/>
        <v>1</v>
      </c>
      <c r="Q204" s="2">
        <f t="shared" ca="1" si="34"/>
        <v>500</v>
      </c>
      <c r="R204" s="2">
        <f t="shared" ca="1" si="42"/>
        <v>395</v>
      </c>
      <c r="S204" s="2">
        <f t="shared" ca="1" si="35"/>
        <v>0</v>
      </c>
      <c r="T204" s="2">
        <f t="shared" ca="1" si="36"/>
        <v>306</v>
      </c>
      <c r="U204" s="2" t="str">
        <f t="shared" ca="1" si="43"/>
        <v/>
      </c>
      <c r="V204" s="2">
        <f t="shared" ca="1" si="37"/>
        <v>0</v>
      </c>
    </row>
    <row r="205" spans="2:22" x14ac:dyDescent="0.25">
      <c r="B205" s="2">
        <v>190</v>
      </c>
      <c r="C205" s="2" t="s">
        <v>192</v>
      </c>
      <c r="D205" s="2">
        <f>'Demand Profile'!C194</f>
        <v>29</v>
      </c>
      <c r="E205" s="2">
        <f t="shared" ca="1" si="40"/>
        <v>375</v>
      </c>
      <c r="F205" s="2">
        <f t="shared" ca="1" si="30"/>
        <v>0</v>
      </c>
      <c r="G205" s="2">
        <f t="shared" ca="1" si="38"/>
        <v>346</v>
      </c>
      <c r="H205" s="2">
        <f t="shared" ca="1" si="31"/>
        <v>0</v>
      </c>
      <c r="I205" s="2">
        <f t="shared" ca="1" si="32"/>
        <v>283</v>
      </c>
      <c r="J205" s="2" t="str">
        <f t="shared" ca="1" si="39"/>
        <v/>
      </c>
      <c r="K205" s="2">
        <f t="shared" ca="1" si="33"/>
        <v>0</v>
      </c>
      <c r="M205" s="2">
        <v>190</v>
      </c>
      <c r="N205" s="2" t="s">
        <v>192</v>
      </c>
      <c r="O205" s="2">
        <f>'Demand Profile'!D194</f>
        <v>73</v>
      </c>
      <c r="P205" s="2">
        <f t="shared" ca="1" si="41"/>
        <v>395</v>
      </c>
      <c r="Q205" s="2">
        <f t="shared" ca="1" si="34"/>
        <v>0</v>
      </c>
      <c r="R205" s="2">
        <f t="shared" ca="1" si="42"/>
        <v>322</v>
      </c>
      <c r="S205" s="2">
        <f t="shared" ca="1" si="35"/>
        <v>0</v>
      </c>
      <c r="T205" s="2">
        <f t="shared" ca="1" si="36"/>
        <v>352</v>
      </c>
      <c r="U205" s="2" t="str">
        <f t="shared" ca="1" si="43"/>
        <v>Yes</v>
      </c>
      <c r="V205" s="2">
        <f t="shared" ca="1" si="37"/>
        <v>500</v>
      </c>
    </row>
    <row r="206" spans="2:22" x14ac:dyDescent="0.25">
      <c r="B206" s="2">
        <v>191</v>
      </c>
      <c r="C206" s="2" t="s">
        <v>193</v>
      </c>
      <c r="D206" s="2">
        <f>'Demand Profile'!C195</f>
        <v>74</v>
      </c>
      <c r="E206" s="2">
        <f t="shared" ca="1" si="40"/>
        <v>346</v>
      </c>
      <c r="F206" s="2">
        <f t="shared" ca="1" si="30"/>
        <v>0</v>
      </c>
      <c r="G206" s="2">
        <f t="shared" ca="1" si="38"/>
        <v>272</v>
      </c>
      <c r="H206" s="2">
        <f t="shared" ca="1" si="31"/>
        <v>0</v>
      </c>
      <c r="I206" s="2">
        <f t="shared" ca="1" si="32"/>
        <v>241</v>
      </c>
      <c r="J206" s="2" t="str">
        <f t="shared" ca="1" si="39"/>
        <v/>
      </c>
      <c r="K206" s="2">
        <f t="shared" ca="1" si="33"/>
        <v>0</v>
      </c>
      <c r="M206" s="2">
        <v>191</v>
      </c>
      <c r="N206" s="2" t="s">
        <v>193</v>
      </c>
      <c r="O206" s="2">
        <f>'Demand Profile'!D195</f>
        <v>25</v>
      </c>
      <c r="P206" s="2">
        <f t="shared" ca="1" si="41"/>
        <v>322</v>
      </c>
      <c r="Q206" s="2">
        <f t="shared" ca="1" si="34"/>
        <v>0</v>
      </c>
      <c r="R206" s="2">
        <f t="shared" ca="1" si="42"/>
        <v>297</v>
      </c>
      <c r="S206" s="2">
        <f t="shared" ca="1" si="35"/>
        <v>500</v>
      </c>
      <c r="T206" s="2">
        <f t="shared" ca="1" si="36"/>
        <v>419</v>
      </c>
      <c r="U206" s="2" t="str">
        <f t="shared" ca="1" si="43"/>
        <v/>
      </c>
      <c r="V206" s="2">
        <f t="shared" ca="1" si="37"/>
        <v>0</v>
      </c>
    </row>
    <row r="207" spans="2:22" x14ac:dyDescent="0.25">
      <c r="B207" s="2">
        <v>192</v>
      </c>
      <c r="C207" s="2" t="s">
        <v>194</v>
      </c>
      <c r="D207" s="2">
        <f>'Demand Profile'!C196</f>
        <v>42</v>
      </c>
      <c r="E207" s="2">
        <f t="shared" ca="1" si="40"/>
        <v>272</v>
      </c>
      <c r="F207" s="2">
        <f t="shared" ca="1" si="30"/>
        <v>0</v>
      </c>
      <c r="G207" s="2">
        <f t="shared" ca="1" si="38"/>
        <v>230</v>
      </c>
      <c r="H207" s="2">
        <f t="shared" ca="1" si="31"/>
        <v>0</v>
      </c>
      <c r="I207" s="2">
        <f t="shared" ca="1" si="32"/>
        <v>243</v>
      </c>
      <c r="J207" s="2" t="str">
        <f t="shared" ca="1" si="39"/>
        <v>Yes</v>
      </c>
      <c r="K207" s="2">
        <f t="shared" ca="1" si="33"/>
        <v>500</v>
      </c>
      <c r="M207" s="2">
        <v>192</v>
      </c>
      <c r="N207" s="2" t="s">
        <v>194</v>
      </c>
      <c r="O207" s="2">
        <f>'Demand Profile'!D196</f>
        <v>111</v>
      </c>
      <c r="P207" s="2">
        <f t="shared" ca="1" si="41"/>
        <v>297</v>
      </c>
      <c r="Q207" s="2">
        <f t="shared" ca="1" si="34"/>
        <v>0</v>
      </c>
      <c r="R207" s="2">
        <f t="shared" ca="1" si="42"/>
        <v>186</v>
      </c>
      <c r="S207" s="2">
        <f t="shared" ca="1" si="35"/>
        <v>500</v>
      </c>
      <c r="T207" s="2">
        <f t="shared" ca="1" si="36"/>
        <v>437</v>
      </c>
      <c r="U207" s="2" t="str">
        <f t="shared" ca="1" si="43"/>
        <v/>
      </c>
      <c r="V207" s="2">
        <f t="shared" ca="1" si="37"/>
        <v>0</v>
      </c>
    </row>
    <row r="208" spans="2:22" x14ac:dyDescent="0.25">
      <c r="B208" s="2">
        <v>193</v>
      </c>
      <c r="C208" s="2" t="s">
        <v>195</v>
      </c>
      <c r="D208" s="2">
        <f>'Demand Profile'!C197</f>
        <v>66</v>
      </c>
      <c r="E208" s="2">
        <f t="shared" ca="1" si="40"/>
        <v>230</v>
      </c>
      <c r="F208" s="2">
        <f t="shared" ref="F208:F271" ca="1" si="44">IF(B208&lt;=LT_Store1,0,OFFSET(K208,-1*LT_Store1,0,1,1))</f>
        <v>0</v>
      </c>
      <c r="G208" s="2">
        <f t="shared" ca="1" si="38"/>
        <v>164</v>
      </c>
      <c r="H208" s="2">
        <f t="shared" ref="H208:H271" ca="1" si="45">SUM(OFFSET(K208,-1,0,-1*(LT_Store1-1),1))</f>
        <v>500</v>
      </c>
      <c r="I208" s="2">
        <f t="shared" ref="I208:I271" ca="1" si="46">SUM(OFFSET(D209,0,0,LT_Store1,1))</f>
        <v>237</v>
      </c>
      <c r="J208" s="2" t="str">
        <f t="shared" ca="1" si="39"/>
        <v/>
      </c>
      <c r="K208" s="2">
        <f t="shared" ref="K208:K271" ca="1" si="47">IF(J208="Yes",MAX(I208-G208,MOQ),0)</f>
        <v>0</v>
      </c>
      <c r="M208" s="2">
        <v>193</v>
      </c>
      <c r="N208" s="2" t="s">
        <v>195</v>
      </c>
      <c r="O208" s="2">
        <f>'Demand Profile'!D197</f>
        <v>23</v>
      </c>
      <c r="P208" s="2">
        <f t="shared" ca="1" si="41"/>
        <v>186</v>
      </c>
      <c r="Q208" s="2">
        <f t="shared" ref="Q208:Q271" ca="1" si="48">IF(M208&lt;=LT_Store2,0,OFFSET(V208,-1*LT_Store2,0,1,1))</f>
        <v>0</v>
      </c>
      <c r="R208" s="2">
        <f t="shared" ca="1" si="42"/>
        <v>163</v>
      </c>
      <c r="S208" s="2">
        <f t="shared" ref="S208:S271" ca="1" si="49">SUM(OFFSET(V208,-1,0,-1*(LT_Store2-1),1))</f>
        <v>500</v>
      </c>
      <c r="T208" s="2">
        <f t="shared" ref="T208:T271" ca="1" si="50">SUM(OFFSET(O209,0,0,LT_Store2,1))</f>
        <v>432</v>
      </c>
      <c r="U208" s="2" t="str">
        <f t="shared" ca="1" si="43"/>
        <v/>
      </c>
      <c r="V208" s="2">
        <f t="shared" ref="V208:V271" ca="1" si="51">IF(U208="Yes",MAX(T208-R208,MOQ),0)</f>
        <v>0</v>
      </c>
    </row>
    <row r="209" spans="2:22" x14ac:dyDescent="0.25">
      <c r="B209" s="2">
        <v>194</v>
      </c>
      <c r="C209" s="2" t="s">
        <v>196</v>
      </c>
      <c r="D209" s="2">
        <f>'Demand Profile'!C198</f>
        <v>35</v>
      </c>
      <c r="E209" s="2">
        <f t="shared" ca="1" si="40"/>
        <v>164</v>
      </c>
      <c r="F209" s="2">
        <f t="shared" ca="1" si="44"/>
        <v>0</v>
      </c>
      <c r="G209" s="2">
        <f t="shared" ref="G209:G272" ca="1" si="52">E209+F209-D209</f>
        <v>129</v>
      </c>
      <c r="H209" s="2">
        <f t="shared" ca="1" si="45"/>
        <v>500</v>
      </c>
      <c r="I209" s="2">
        <f t="shared" ca="1" si="46"/>
        <v>247</v>
      </c>
      <c r="J209" s="2" t="str">
        <f t="shared" ref="J209:J272" ca="1" si="53">IF(I209&lt;G209+H209,"","Yes")</f>
        <v/>
      </c>
      <c r="K209" s="2">
        <f t="shared" ca="1" si="47"/>
        <v>0</v>
      </c>
      <c r="M209" s="2">
        <v>194</v>
      </c>
      <c r="N209" s="2" t="s">
        <v>196</v>
      </c>
      <c r="O209" s="2">
        <f>'Demand Profile'!D198</f>
        <v>21</v>
      </c>
      <c r="P209" s="2">
        <f t="shared" ca="1" si="41"/>
        <v>163</v>
      </c>
      <c r="Q209" s="2">
        <f t="shared" ca="1" si="48"/>
        <v>0</v>
      </c>
      <c r="R209" s="2">
        <f t="shared" ca="1" si="42"/>
        <v>142</v>
      </c>
      <c r="S209" s="2">
        <f t="shared" ca="1" si="49"/>
        <v>500</v>
      </c>
      <c r="T209" s="2">
        <f t="shared" ca="1" si="50"/>
        <v>522</v>
      </c>
      <c r="U209" s="2" t="str">
        <f t="shared" ca="1" si="43"/>
        <v/>
      </c>
      <c r="V209" s="2">
        <f t="shared" ca="1" si="51"/>
        <v>0</v>
      </c>
    </row>
    <row r="210" spans="2:22" x14ac:dyDescent="0.25">
      <c r="B210" s="2">
        <v>195</v>
      </c>
      <c r="C210" s="2" t="s">
        <v>197</v>
      </c>
      <c r="D210" s="2">
        <f>'Demand Profile'!C199</f>
        <v>48</v>
      </c>
      <c r="E210" s="2">
        <f t="shared" ref="E210:E273" ca="1" si="54">G209</f>
        <v>129</v>
      </c>
      <c r="F210" s="2">
        <f t="shared" ca="1" si="44"/>
        <v>0</v>
      </c>
      <c r="G210" s="2">
        <f t="shared" ca="1" si="52"/>
        <v>81</v>
      </c>
      <c r="H210" s="2">
        <f t="shared" ca="1" si="45"/>
        <v>500</v>
      </c>
      <c r="I210" s="2">
        <f t="shared" ca="1" si="46"/>
        <v>250</v>
      </c>
      <c r="J210" s="2" t="str">
        <f t="shared" ca="1" si="53"/>
        <v/>
      </c>
      <c r="K210" s="2">
        <f t="shared" ca="1" si="47"/>
        <v>0</v>
      </c>
      <c r="M210" s="2">
        <v>195</v>
      </c>
      <c r="N210" s="2" t="s">
        <v>197</v>
      </c>
      <c r="O210" s="2">
        <f>'Demand Profile'!D199</f>
        <v>53</v>
      </c>
      <c r="P210" s="2">
        <f t="shared" ref="P210:P273" ca="1" si="55">R209</f>
        <v>142</v>
      </c>
      <c r="Q210" s="2">
        <f t="shared" ca="1" si="48"/>
        <v>0</v>
      </c>
      <c r="R210" s="2">
        <f t="shared" ca="1" si="42"/>
        <v>89</v>
      </c>
      <c r="S210" s="2">
        <f t="shared" ca="1" si="49"/>
        <v>500</v>
      </c>
      <c r="T210" s="2">
        <f t="shared" ca="1" si="50"/>
        <v>595</v>
      </c>
      <c r="U210" s="2" t="str">
        <f t="shared" ca="1" si="43"/>
        <v>Yes</v>
      </c>
      <c r="V210" s="2">
        <f t="shared" ca="1" si="51"/>
        <v>506</v>
      </c>
    </row>
    <row r="211" spans="2:22" x14ac:dyDescent="0.25">
      <c r="B211" s="2">
        <v>196</v>
      </c>
      <c r="C211" s="2" t="s">
        <v>198</v>
      </c>
      <c r="D211" s="2">
        <f>'Demand Profile'!C200</f>
        <v>10</v>
      </c>
      <c r="E211" s="2">
        <f t="shared" ca="1" si="54"/>
        <v>81</v>
      </c>
      <c r="F211" s="2">
        <f t="shared" ca="1" si="44"/>
        <v>0</v>
      </c>
      <c r="G211" s="2">
        <f t="shared" ca="1" si="52"/>
        <v>71</v>
      </c>
      <c r="H211" s="2">
        <f t="shared" ca="1" si="45"/>
        <v>500</v>
      </c>
      <c r="I211" s="2">
        <f t="shared" ca="1" si="46"/>
        <v>254</v>
      </c>
      <c r="J211" s="2" t="str">
        <f t="shared" ca="1" si="53"/>
        <v/>
      </c>
      <c r="K211" s="2">
        <f t="shared" ca="1" si="47"/>
        <v>0</v>
      </c>
      <c r="M211" s="2">
        <v>196</v>
      </c>
      <c r="N211" s="2" t="s">
        <v>198</v>
      </c>
      <c r="O211" s="2">
        <f>'Demand Profile'!D200</f>
        <v>119</v>
      </c>
      <c r="P211" s="2">
        <f t="shared" ca="1" si="55"/>
        <v>89</v>
      </c>
      <c r="Q211" s="2">
        <f t="shared" ca="1" si="48"/>
        <v>500</v>
      </c>
      <c r="R211" s="2">
        <f t="shared" ca="1" si="42"/>
        <v>470</v>
      </c>
      <c r="S211" s="2">
        <f t="shared" ca="1" si="49"/>
        <v>506</v>
      </c>
      <c r="T211" s="2">
        <f t="shared" ca="1" si="50"/>
        <v>511</v>
      </c>
      <c r="U211" s="2" t="str">
        <f t="shared" ca="1" si="43"/>
        <v/>
      </c>
      <c r="V211" s="2">
        <f t="shared" ca="1" si="51"/>
        <v>0</v>
      </c>
    </row>
    <row r="212" spans="2:22" x14ac:dyDescent="0.25">
      <c r="B212" s="2">
        <v>197</v>
      </c>
      <c r="C212" s="2" t="s">
        <v>199</v>
      </c>
      <c r="D212" s="2">
        <f>'Demand Profile'!C201</f>
        <v>8</v>
      </c>
      <c r="E212" s="2">
        <f t="shared" ca="1" si="54"/>
        <v>71</v>
      </c>
      <c r="F212" s="2">
        <f t="shared" ca="1" si="44"/>
        <v>0</v>
      </c>
      <c r="G212" s="2">
        <f t="shared" ca="1" si="52"/>
        <v>63</v>
      </c>
      <c r="H212" s="2">
        <f t="shared" ca="1" si="45"/>
        <v>500</v>
      </c>
      <c r="I212" s="2">
        <f t="shared" ca="1" si="46"/>
        <v>277</v>
      </c>
      <c r="J212" s="2" t="str">
        <f t="shared" ca="1" si="53"/>
        <v/>
      </c>
      <c r="K212" s="2">
        <f t="shared" ca="1" si="47"/>
        <v>0</v>
      </c>
      <c r="M212" s="2">
        <v>197</v>
      </c>
      <c r="N212" s="2" t="s">
        <v>199</v>
      </c>
      <c r="O212" s="2">
        <f>'Demand Profile'!D201</f>
        <v>92</v>
      </c>
      <c r="P212" s="2">
        <f t="shared" ca="1" si="55"/>
        <v>470</v>
      </c>
      <c r="Q212" s="2">
        <f t="shared" ca="1" si="48"/>
        <v>0</v>
      </c>
      <c r="R212" s="2">
        <f t="shared" ref="R212:R275" ca="1" si="56">P212+Q212-O212</f>
        <v>378</v>
      </c>
      <c r="S212" s="2">
        <f t="shared" ca="1" si="49"/>
        <v>506</v>
      </c>
      <c r="T212" s="2">
        <f t="shared" ca="1" si="50"/>
        <v>431</v>
      </c>
      <c r="U212" s="2" t="str">
        <f t="shared" ref="U212:U275" ca="1" si="57">IF(T212&lt;R212+S212,"","Yes")</f>
        <v/>
      </c>
      <c r="V212" s="2">
        <f t="shared" ca="1" si="51"/>
        <v>0</v>
      </c>
    </row>
    <row r="213" spans="2:22" x14ac:dyDescent="0.25">
      <c r="B213" s="2">
        <v>198</v>
      </c>
      <c r="C213" s="2" t="s">
        <v>200</v>
      </c>
      <c r="D213" s="2">
        <f>'Demand Profile'!C202</f>
        <v>32</v>
      </c>
      <c r="E213" s="2">
        <f t="shared" ca="1" si="54"/>
        <v>63</v>
      </c>
      <c r="F213" s="2">
        <f t="shared" ca="1" si="44"/>
        <v>0</v>
      </c>
      <c r="G213" s="2">
        <f t="shared" ca="1" si="52"/>
        <v>31</v>
      </c>
      <c r="H213" s="2">
        <f t="shared" ca="1" si="45"/>
        <v>500</v>
      </c>
      <c r="I213" s="2">
        <f t="shared" ca="1" si="46"/>
        <v>333</v>
      </c>
      <c r="J213" s="2" t="str">
        <f t="shared" ca="1" si="53"/>
        <v/>
      </c>
      <c r="K213" s="2">
        <f t="shared" ca="1" si="47"/>
        <v>0</v>
      </c>
      <c r="M213" s="2">
        <v>198</v>
      </c>
      <c r="N213" s="2" t="s">
        <v>200</v>
      </c>
      <c r="O213" s="2">
        <f>'Demand Profile'!D202</f>
        <v>129</v>
      </c>
      <c r="P213" s="2">
        <f t="shared" ca="1" si="55"/>
        <v>378</v>
      </c>
      <c r="Q213" s="2">
        <f t="shared" ca="1" si="48"/>
        <v>0</v>
      </c>
      <c r="R213" s="2">
        <f t="shared" ca="1" si="56"/>
        <v>249</v>
      </c>
      <c r="S213" s="2">
        <f t="shared" ca="1" si="49"/>
        <v>506</v>
      </c>
      <c r="T213" s="2">
        <f t="shared" ca="1" si="50"/>
        <v>315</v>
      </c>
      <c r="U213" s="2" t="str">
        <f t="shared" ca="1" si="57"/>
        <v/>
      </c>
      <c r="V213" s="2">
        <f t="shared" ca="1" si="51"/>
        <v>0</v>
      </c>
    </row>
    <row r="214" spans="2:22" x14ac:dyDescent="0.25">
      <c r="B214" s="2">
        <v>199</v>
      </c>
      <c r="C214" s="2" t="s">
        <v>201</v>
      </c>
      <c r="D214" s="2">
        <f>'Demand Profile'!C203</f>
        <v>44</v>
      </c>
      <c r="E214" s="2">
        <f t="shared" ca="1" si="54"/>
        <v>31</v>
      </c>
      <c r="F214" s="2">
        <f t="shared" ca="1" si="44"/>
        <v>500</v>
      </c>
      <c r="G214" s="2">
        <f t="shared" ca="1" si="52"/>
        <v>487</v>
      </c>
      <c r="H214" s="2">
        <f t="shared" ca="1" si="45"/>
        <v>0</v>
      </c>
      <c r="I214" s="2">
        <f t="shared" ca="1" si="46"/>
        <v>343</v>
      </c>
      <c r="J214" s="2" t="str">
        <f t="shared" ca="1" si="53"/>
        <v/>
      </c>
      <c r="K214" s="2">
        <f t="shared" ca="1" si="47"/>
        <v>0</v>
      </c>
      <c r="M214" s="2">
        <v>199</v>
      </c>
      <c r="N214" s="2" t="s">
        <v>201</v>
      </c>
      <c r="O214" s="2">
        <f>'Demand Profile'!D203</f>
        <v>18</v>
      </c>
      <c r="P214" s="2">
        <f t="shared" ca="1" si="55"/>
        <v>249</v>
      </c>
      <c r="Q214" s="2">
        <f t="shared" ca="1" si="48"/>
        <v>0</v>
      </c>
      <c r="R214" s="2">
        <f t="shared" ca="1" si="56"/>
        <v>231</v>
      </c>
      <c r="S214" s="2">
        <f t="shared" ca="1" si="49"/>
        <v>506</v>
      </c>
      <c r="T214" s="2">
        <f t="shared" ca="1" si="50"/>
        <v>356</v>
      </c>
      <c r="U214" s="2" t="str">
        <f t="shared" ca="1" si="57"/>
        <v/>
      </c>
      <c r="V214" s="2">
        <f t="shared" ca="1" si="51"/>
        <v>0</v>
      </c>
    </row>
    <row r="215" spans="2:22" x14ac:dyDescent="0.25">
      <c r="B215" s="2">
        <v>200</v>
      </c>
      <c r="C215" s="2" t="s">
        <v>202</v>
      </c>
      <c r="D215" s="2">
        <f>'Demand Profile'!C204</f>
        <v>60</v>
      </c>
      <c r="E215" s="2">
        <f t="shared" ca="1" si="54"/>
        <v>487</v>
      </c>
      <c r="F215" s="2">
        <f t="shared" ca="1" si="44"/>
        <v>0</v>
      </c>
      <c r="G215" s="2">
        <f t="shared" ca="1" si="52"/>
        <v>427</v>
      </c>
      <c r="H215" s="2">
        <f t="shared" ca="1" si="45"/>
        <v>0</v>
      </c>
      <c r="I215" s="2">
        <f t="shared" ca="1" si="46"/>
        <v>309</v>
      </c>
      <c r="J215" s="2" t="str">
        <f t="shared" ca="1" si="53"/>
        <v/>
      </c>
      <c r="K215" s="2">
        <f t="shared" ca="1" si="47"/>
        <v>0</v>
      </c>
      <c r="M215" s="2">
        <v>200</v>
      </c>
      <c r="N215" s="2" t="s">
        <v>202</v>
      </c>
      <c r="O215" s="2">
        <f>'Demand Profile'!D204</f>
        <v>111</v>
      </c>
      <c r="P215" s="2">
        <f t="shared" ca="1" si="55"/>
        <v>231</v>
      </c>
      <c r="Q215" s="2">
        <f t="shared" ca="1" si="48"/>
        <v>0</v>
      </c>
      <c r="R215" s="2">
        <f t="shared" ca="1" si="56"/>
        <v>120</v>
      </c>
      <c r="S215" s="2">
        <f t="shared" ca="1" si="49"/>
        <v>506</v>
      </c>
      <c r="T215" s="2">
        <f t="shared" ca="1" si="50"/>
        <v>355</v>
      </c>
      <c r="U215" s="2" t="str">
        <f t="shared" ca="1" si="57"/>
        <v/>
      </c>
      <c r="V215" s="2">
        <f t="shared" ca="1" si="51"/>
        <v>0</v>
      </c>
    </row>
    <row r="216" spans="2:22" x14ac:dyDescent="0.25">
      <c r="B216" s="2">
        <v>201</v>
      </c>
      <c r="C216" s="2" t="s">
        <v>203</v>
      </c>
      <c r="D216" s="2">
        <f>'Demand Profile'!C205</f>
        <v>45</v>
      </c>
      <c r="E216" s="2">
        <f t="shared" ca="1" si="54"/>
        <v>427</v>
      </c>
      <c r="F216" s="2">
        <f t="shared" ca="1" si="44"/>
        <v>0</v>
      </c>
      <c r="G216" s="2">
        <f t="shared" ca="1" si="52"/>
        <v>382</v>
      </c>
      <c r="H216" s="2">
        <f t="shared" ca="1" si="45"/>
        <v>0</v>
      </c>
      <c r="I216" s="2">
        <f t="shared" ca="1" si="46"/>
        <v>336</v>
      </c>
      <c r="J216" s="2" t="str">
        <f t="shared" ca="1" si="53"/>
        <v/>
      </c>
      <c r="K216" s="2">
        <f t="shared" ca="1" si="47"/>
        <v>0</v>
      </c>
      <c r="M216" s="2">
        <v>201</v>
      </c>
      <c r="N216" s="2" t="s">
        <v>203</v>
      </c>
      <c r="O216" s="2">
        <f>'Demand Profile'!D205</f>
        <v>126</v>
      </c>
      <c r="P216" s="2">
        <f t="shared" ca="1" si="55"/>
        <v>120</v>
      </c>
      <c r="Q216" s="2">
        <f t="shared" ca="1" si="48"/>
        <v>506</v>
      </c>
      <c r="R216" s="2">
        <f t="shared" ca="1" si="56"/>
        <v>500</v>
      </c>
      <c r="S216" s="2">
        <f t="shared" ca="1" si="49"/>
        <v>0</v>
      </c>
      <c r="T216" s="2">
        <f t="shared" ca="1" si="50"/>
        <v>247</v>
      </c>
      <c r="U216" s="2" t="str">
        <f t="shared" ca="1" si="57"/>
        <v/>
      </c>
      <c r="V216" s="2">
        <f t="shared" ca="1" si="51"/>
        <v>0</v>
      </c>
    </row>
    <row r="217" spans="2:22" x14ac:dyDescent="0.25">
      <c r="B217" s="2">
        <v>202</v>
      </c>
      <c r="C217" s="2" t="s">
        <v>204</v>
      </c>
      <c r="D217" s="2">
        <f>'Demand Profile'!C206</f>
        <v>51</v>
      </c>
      <c r="E217" s="2">
        <f t="shared" ca="1" si="54"/>
        <v>382</v>
      </c>
      <c r="F217" s="2">
        <f t="shared" ca="1" si="44"/>
        <v>0</v>
      </c>
      <c r="G217" s="2">
        <f t="shared" ca="1" si="52"/>
        <v>331</v>
      </c>
      <c r="H217" s="2">
        <f t="shared" ca="1" si="45"/>
        <v>0</v>
      </c>
      <c r="I217" s="2">
        <f t="shared" ca="1" si="46"/>
        <v>306</v>
      </c>
      <c r="J217" s="2" t="str">
        <f t="shared" ca="1" si="53"/>
        <v/>
      </c>
      <c r="K217" s="2">
        <f t="shared" ca="1" si="47"/>
        <v>0</v>
      </c>
      <c r="M217" s="2">
        <v>202</v>
      </c>
      <c r="N217" s="2" t="s">
        <v>204</v>
      </c>
      <c r="O217" s="2">
        <f>'Demand Profile'!D206</f>
        <v>35</v>
      </c>
      <c r="P217" s="2">
        <f t="shared" ca="1" si="55"/>
        <v>500</v>
      </c>
      <c r="Q217" s="2">
        <f t="shared" ca="1" si="48"/>
        <v>0</v>
      </c>
      <c r="R217" s="2">
        <f t="shared" ca="1" si="56"/>
        <v>465</v>
      </c>
      <c r="S217" s="2">
        <f t="shared" ca="1" si="49"/>
        <v>0</v>
      </c>
      <c r="T217" s="2">
        <f t="shared" ca="1" si="50"/>
        <v>233</v>
      </c>
      <c r="U217" s="2" t="str">
        <f t="shared" ca="1" si="57"/>
        <v/>
      </c>
      <c r="V217" s="2">
        <f t="shared" ca="1" si="51"/>
        <v>0</v>
      </c>
    </row>
    <row r="218" spans="2:22" x14ac:dyDescent="0.25">
      <c r="B218" s="2">
        <v>203</v>
      </c>
      <c r="C218" s="2" t="s">
        <v>205</v>
      </c>
      <c r="D218" s="2">
        <f>'Demand Profile'!C207</f>
        <v>14</v>
      </c>
      <c r="E218" s="2">
        <f t="shared" ca="1" si="54"/>
        <v>331</v>
      </c>
      <c r="F218" s="2">
        <f t="shared" ca="1" si="44"/>
        <v>0</v>
      </c>
      <c r="G218" s="2">
        <f t="shared" ca="1" si="52"/>
        <v>317</v>
      </c>
      <c r="H218" s="2">
        <f t="shared" ca="1" si="45"/>
        <v>0</v>
      </c>
      <c r="I218" s="2">
        <f t="shared" ca="1" si="46"/>
        <v>380</v>
      </c>
      <c r="J218" s="2" t="str">
        <f t="shared" ca="1" si="53"/>
        <v>Yes</v>
      </c>
      <c r="K218" s="2">
        <f t="shared" ca="1" si="47"/>
        <v>500</v>
      </c>
      <c r="M218" s="2">
        <v>203</v>
      </c>
      <c r="N218" s="2" t="s">
        <v>205</v>
      </c>
      <c r="O218" s="2">
        <f>'Demand Profile'!D207</f>
        <v>12</v>
      </c>
      <c r="P218" s="2">
        <f t="shared" ca="1" si="55"/>
        <v>465</v>
      </c>
      <c r="Q218" s="2">
        <f t="shared" ca="1" si="48"/>
        <v>0</v>
      </c>
      <c r="R218" s="2">
        <f t="shared" ca="1" si="56"/>
        <v>453</v>
      </c>
      <c r="S218" s="2">
        <f t="shared" ca="1" si="49"/>
        <v>0</v>
      </c>
      <c r="T218" s="2">
        <f t="shared" ca="1" si="50"/>
        <v>246</v>
      </c>
      <c r="U218" s="2" t="str">
        <f t="shared" ca="1" si="57"/>
        <v/>
      </c>
      <c r="V218" s="2">
        <f t="shared" ca="1" si="51"/>
        <v>0</v>
      </c>
    </row>
    <row r="219" spans="2:22" x14ac:dyDescent="0.25">
      <c r="B219" s="2">
        <v>204</v>
      </c>
      <c r="C219" s="2" t="s">
        <v>206</v>
      </c>
      <c r="D219" s="2">
        <f>'Demand Profile'!C208</f>
        <v>31</v>
      </c>
      <c r="E219" s="2">
        <f t="shared" ca="1" si="54"/>
        <v>317</v>
      </c>
      <c r="F219" s="2">
        <f t="shared" ca="1" si="44"/>
        <v>0</v>
      </c>
      <c r="G219" s="2">
        <f t="shared" ca="1" si="52"/>
        <v>286</v>
      </c>
      <c r="H219" s="2">
        <f t="shared" ca="1" si="45"/>
        <v>500</v>
      </c>
      <c r="I219" s="2">
        <f t="shared" ca="1" si="46"/>
        <v>410</v>
      </c>
      <c r="J219" s="2" t="str">
        <f t="shared" ca="1" si="53"/>
        <v/>
      </c>
      <c r="K219" s="2">
        <f t="shared" ca="1" si="47"/>
        <v>0</v>
      </c>
      <c r="M219" s="2">
        <v>204</v>
      </c>
      <c r="N219" s="2" t="s">
        <v>206</v>
      </c>
      <c r="O219" s="2">
        <f>'Demand Profile'!D208</f>
        <v>13</v>
      </c>
      <c r="P219" s="2">
        <f t="shared" ca="1" si="55"/>
        <v>453</v>
      </c>
      <c r="Q219" s="2">
        <f t="shared" ca="1" si="48"/>
        <v>0</v>
      </c>
      <c r="R219" s="2">
        <f t="shared" ca="1" si="56"/>
        <v>440</v>
      </c>
      <c r="S219" s="2">
        <f t="shared" ca="1" si="49"/>
        <v>0</v>
      </c>
      <c r="T219" s="2">
        <f t="shared" ca="1" si="50"/>
        <v>321</v>
      </c>
      <c r="U219" s="2" t="str">
        <f t="shared" ca="1" si="57"/>
        <v/>
      </c>
      <c r="V219" s="2">
        <f t="shared" ca="1" si="51"/>
        <v>0</v>
      </c>
    </row>
    <row r="220" spans="2:22" x14ac:dyDescent="0.25">
      <c r="B220" s="2">
        <v>205</v>
      </c>
      <c r="C220" s="2" t="s">
        <v>207</v>
      </c>
      <c r="D220" s="2">
        <f>'Demand Profile'!C209</f>
        <v>88</v>
      </c>
      <c r="E220" s="2">
        <f t="shared" ca="1" si="54"/>
        <v>286</v>
      </c>
      <c r="F220" s="2">
        <f t="shared" ca="1" si="44"/>
        <v>0</v>
      </c>
      <c r="G220" s="2">
        <f t="shared" ca="1" si="52"/>
        <v>198</v>
      </c>
      <c r="H220" s="2">
        <f t="shared" ca="1" si="45"/>
        <v>500</v>
      </c>
      <c r="I220" s="2">
        <f t="shared" ca="1" si="46"/>
        <v>417</v>
      </c>
      <c r="J220" s="2" t="str">
        <f t="shared" ca="1" si="53"/>
        <v/>
      </c>
      <c r="K220" s="2">
        <f t="shared" ca="1" si="47"/>
        <v>0</v>
      </c>
      <c r="M220" s="2">
        <v>205</v>
      </c>
      <c r="N220" s="2" t="s">
        <v>207</v>
      </c>
      <c r="O220" s="2">
        <f>'Demand Profile'!D209</f>
        <v>59</v>
      </c>
      <c r="P220" s="2">
        <f t="shared" ca="1" si="55"/>
        <v>440</v>
      </c>
      <c r="Q220" s="2">
        <f t="shared" ca="1" si="48"/>
        <v>0</v>
      </c>
      <c r="R220" s="2">
        <f t="shared" ca="1" si="56"/>
        <v>381</v>
      </c>
      <c r="S220" s="2">
        <f t="shared" ca="1" si="49"/>
        <v>0</v>
      </c>
      <c r="T220" s="2">
        <f t="shared" ca="1" si="50"/>
        <v>366</v>
      </c>
      <c r="U220" s="2" t="str">
        <f t="shared" ca="1" si="57"/>
        <v/>
      </c>
      <c r="V220" s="2">
        <f t="shared" ca="1" si="51"/>
        <v>0</v>
      </c>
    </row>
    <row r="221" spans="2:22" x14ac:dyDescent="0.25">
      <c r="B221" s="2">
        <v>206</v>
      </c>
      <c r="C221" s="2" t="s">
        <v>208</v>
      </c>
      <c r="D221" s="2">
        <f>'Demand Profile'!C210</f>
        <v>54</v>
      </c>
      <c r="E221" s="2">
        <f t="shared" ca="1" si="54"/>
        <v>198</v>
      </c>
      <c r="F221" s="2">
        <f t="shared" ca="1" si="44"/>
        <v>0</v>
      </c>
      <c r="G221" s="2">
        <f t="shared" ca="1" si="52"/>
        <v>144</v>
      </c>
      <c r="H221" s="2">
        <f t="shared" ca="1" si="45"/>
        <v>500</v>
      </c>
      <c r="I221" s="2">
        <f t="shared" ca="1" si="46"/>
        <v>449</v>
      </c>
      <c r="J221" s="2" t="str">
        <f t="shared" ca="1" si="53"/>
        <v/>
      </c>
      <c r="K221" s="2">
        <f t="shared" ca="1" si="47"/>
        <v>0</v>
      </c>
      <c r="M221" s="2">
        <v>206</v>
      </c>
      <c r="N221" s="2" t="s">
        <v>208</v>
      </c>
      <c r="O221" s="2">
        <f>'Demand Profile'!D210</f>
        <v>110</v>
      </c>
      <c r="P221" s="2">
        <f t="shared" ca="1" si="55"/>
        <v>381</v>
      </c>
      <c r="Q221" s="2">
        <f t="shared" ca="1" si="48"/>
        <v>0</v>
      </c>
      <c r="R221" s="2">
        <f t="shared" ca="1" si="56"/>
        <v>271</v>
      </c>
      <c r="S221" s="2">
        <f t="shared" ca="1" si="49"/>
        <v>0</v>
      </c>
      <c r="T221" s="2">
        <f t="shared" ca="1" si="50"/>
        <v>358</v>
      </c>
      <c r="U221" s="2" t="str">
        <f t="shared" ca="1" si="57"/>
        <v>Yes</v>
      </c>
      <c r="V221" s="2">
        <f t="shared" ca="1" si="51"/>
        <v>500</v>
      </c>
    </row>
    <row r="222" spans="2:22" x14ac:dyDescent="0.25">
      <c r="B222" s="2">
        <v>207</v>
      </c>
      <c r="C222" s="2" t="s">
        <v>209</v>
      </c>
      <c r="D222" s="2">
        <f>'Demand Profile'!C211</f>
        <v>26</v>
      </c>
      <c r="E222" s="2">
        <f t="shared" ca="1" si="54"/>
        <v>144</v>
      </c>
      <c r="F222" s="2">
        <f t="shared" ca="1" si="44"/>
        <v>0</v>
      </c>
      <c r="G222" s="2">
        <f t="shared" ca="1" si="52"/>
        <v>118</v>
      </c>
      <c r="H222" s="2">
        <f t="shared" ca="1" si="45"/>
        <v>500</v>
      </c>
      <c r="I222" s="2">
        <f t="shared" ca="1" si="46"/>
        <v>515</v>
      </c>
      <c r="J222" s="2" t="str">
        <f t="shared" ca="1" si="53"/>
        <v/>
      </c>
      <c r="K222" s="2">
        <f t="shared" ca="1" si="47"/>
        <v>0</v>
      </c>
      <c r="M222" s="2">
        <v>207</v>
      </c>
      <c r="N222" s="2" t="s">
        <v>209</v>
      </c>
      <c r="O222" s="2">
        <f>'Demand Profile'!D211</f>
        <v>18</v>
      </c>
      <c r="P222" s="2">
        <f t="shared" ca="1" si="55"/>
        <v>271</v>
      </c>
      <c r="Q222" s="2">
        <f t="shared" ca="1" si="48"/>
        <v>0</v>
      </c>
      <c r="R222" s="2">
        <f t="shared" ca="1" si="56"/>
        <v>253</v>
      </c>
      <c r="S222" s="2">
        <f t="shared" ca="1" si="49"/>
        <v>500</v>
      </c>
      <c r="T222" s="2">
        <f t="shared" ca="1" si="50"/>
        <v>406</v>
      </c>
      <c r="U222" s="2" t="str">
        <f t="shared" ca="1" si="57"/>
        <v/>
      </c>
      <c r="V222" s="2">
        <f t="shared" ca="1" si="51"/>
        <v>0</v>
      </c>
    </row>
    <row r="223" spans="2:22" x14ac:dyDescent="0.25">
      <c r="B223" s="2">
        <v>208</v>
      </c>
      <c r="C223" s="2" t="s">
        <v>210</v>
      </c>
      <c r="D223" s="2">
        <f>'Demand Profile'!C212</f>
        <v>72</v>
      </c>
      <c r="E223" s="2">
        <f t="shared" ca="1" si="54"/>
        <v>118</v>
      </c>
      <c r="F223" s="2">
        <f t="shared" ca="1" si="44"/>
        <v>0</v>
      </c>
      <c r="G223" s="2">
        <f t="shared" ca="1" si="52"/>
        <v>46</v>
      </c>
      <c r="H223" s="2">
        <f t="shared" ca="1" si="45"/>
        <v>500</v>
      </c>
      <c r="I223" s="2">
        <f t="shared" ca="1" si="46"/>
        <v>524</v>
      </c>
      <c r="J223" s="2" t="str">
        <f t="shared" ca="1" si="53"/>
        <v/>
      </c>
      <c r="K223" s="2">
        <f t="shared" ca="1" si="47"/>
        <v>0</v>
      </c>
      <c r="M223" s="2">
        <v>208</v>
      </c>
      <c r="N223" s="2" t="s">
        <v>210</v>
      </c>
      <c r="O223" s="2">
        <f>'Demand Profile'!D212</f>
        <v>21</v>
      </c>
      <c r="P223" s="2">
        <f t="shared" ca="1" si="55"/>
        <v>253</v>
      </c>
      <c r="Q223" s="2">
        <f t="shared" ca="1" si="48"/>
        <v>0</v>
      </c>
      <c r="R223" s="2">
        <f t="shared" ca="1" si="56"/>
        <v>232</v>
      </c>
      <c r="S223" s="2">
        <f t="shared" ca="1" si="49"/>
        <v>500</v>
      </c>
      <c r="T223" s="2">
        <f t="shared" ca="1" si="50"/>
        <v>447</v>
      </c>
      <c r="U223" s="2" t="str">
        <f t="shared" ca="1" si="57"/>
        <v/>
      </c>
      <c r="V223" s="2">
        <f t="shared" ca="1" si="51"/>
        <v>0</v>
      </c>
    </row>
    <row r="224" spans="2:22" x14ac:dyDescent="0.25">
      <c r="B224" s="2">
        <v>209</v>
      </c>
      <c r="C224" s="2" t="s">
        <v>211</v>
      </c>
      <c r="D224" s="2">
        <f>'Demand Profile'!C213</f>
        <v>21</v>
      </c>
      <c r="E224" s="2">
        <f t="shared" ca="1" si="54"/>
        <v>46</v>
      </c>
      <c r="F224" s="2">
        <f t="shared" ca="1" si="44"/>
        <v>0</v>
      </c>
      <c r="G224" s="2">
        <f t="shared" ca="1" si="52"/>
        <v>25</v>
      </c>
      <c r="H224" s="2">
        <f t="shared" ca="1" si="45"/>
        <v>500</v>
      </c>
      <c r="I224" s="2">
        <f t="shared" ca="1" si="46"/>
        <v>525</v>
      </c>
      <c r="J224" s="2" t="str">
        <f t="shared" ca="1" si="53"/>
        <v>Yes</v>
      </c>
      <c r="K224" s="2">
        <f t="shared" ca="1" si="47"/>
        <v>500</v>
      </c>
      <c r="M224" s="2">
        <v>209</v>
      </c>
      <c r="N224" s="2" t="s">
        <v>211</v>
      </c>
      <c r="O224" s="2">
        <f>'Demand Profile'!D213</f>
        <v>25</v>
      </c>
      <c r="P224" s="2">
        <f t="shared" ca="1" si="55"/>
        <v>232</v>
      </c>
      <c r="Q224" s="2">
        <f t="shared" ca="1" si="48"/>
        <v>0</v>
      </c>
      <c r="R224" s="2">
        <f t="shared" ca="1" si="56"/>
        <v>207</v>
      </c>
      <c r="S224" s="2">
        <f t="shared" ca="1" si="49"/>
        <v>500</v>
      </c>
      <c r="T224" s="2">
        <f t="shared" ca="1" si="50"/>
        <v>439</v>
      </c>
      <c r="U224" s="2" t="str">
        <f t="shared" ca="1" si="57"/>
        <v/>
      </c>
      <c r="V224" s="2">
        <f t="shared" ca="1" si="51"/>
        <v>0</v>
      </c>
    </row>
    <row r="225" spans="2:22" x14ac:dyDescent="0.25">
      <c r="B225" s="2">
        <v>210</v>
      </c>
      <c r="C225" s="2" t="s">
        <v>212</v>
      </c>
      <c r="D225" s="2">
        <f>'Demand Profile'!C214</f>
        <v>88</v>
      </c>
      <c r="E225" s="2">
        <f t="shared" ca="1" si="54"/>
        <v>25</v>
      </c>
      <c r="F225" s="2">
        <f t="shared" ca="1" si="44"/>
        <v>500</v>
      </c>
      <c r="G225" s="2">
        <f t="shared" ca="1" si="52"/>
        <v>437</v>
      </c>
      <c r="H225" s="2">
        <f t="shared" ca="1" si="45"/>
        <v>500</v>
      </c>
      <c r="I225" s="2">
        <f t="shared" ca="1" si="46"/>
        <v>446</v>
      </c>
      <c r="J225" s="2" t="str">
        <f t="shared" ca="1" si="53"/>
        <v/>
      </c>
      <c r="K225" s="2">
        <f t="shared" ca="1" si="47"/>
        <v>0</v>
      </c>
      <c r="M225" s="2">
        <v>210</v>
      </c>
      <c r="N225" s="2" t="s">
        <v>212</v>
      </c>
      <c r="O225" s="2">
        <f>'Demand Profile'!D214</f>
        <v>88</v>
      </c>
      <c r="P225" s="2">
        <f t="shared" ca="1" si="55"/>
        <v>207</v>
      </c>
      <c r="Q225" s="2">
        <f t="shared" ca="1" si="48"/>
        <v>0</v>
      </c>
      <c r="R225" s="2">
        <f t="shared" ca="1" si="56"/>
        <v>119</v>
      </c>
      <c r="S225" s="2">
        <f t="shared" ca="1" si="49"/>
        <v>500</v>
      </c>
      <c r="T225" s="2">
        <f t="shared" ca="1" si="50"/>
        <v>467</v>
      </c>
      <c r="U225" s="2" t="str">
        <f t="shared" ca="1" si="57"/>
        <v/>
      </c>
      <c r="V225" s="2">
        <f t="shared" ca="1" si="51"/>
        <v>0</v>
      </c>
    </row>
    <row r="226" spans="2:22" x14ac:dyDescent="0.25">
      <c r="B226" s="2">
        <v>211</v>
      </c>
      <c r="C226" s="2" t="s">
        <v>213</v>
      </c>
      <c r="D226" s="2">
        <f>'Demand Profile'!C215</f>
        <v>61</v>
      </c>
      <c r="E226" s="2">
        <f t="shared" ca="1" si="54"/>
        <v>437</v>
      </c>
      <c r="F226" s="2">
        <f t="shared" ca="1" si="44"/>
        <v>0</v>
      </c>
      <c r="G226" s="2">
        <f t="shared" ca="1" si="52"/>
        <v>376</v>
      </c>
      <c r="H226" s="2">
        <f t="shared" ca="1" si="45"/>
        <v>500</v>
      </c>
      <c r="I226" s="2">
        <f t="shared" ca="1" si="46"/>
        <v>420</v>
      </c>
      <c r="J226" s="2" t="str">
        <f t="shared" ca="1" si="53"/>
        <v/>
      </c>
      <c r="K226" s="2">
        <f t="shared" ca="1" si="47"/>
        <v>0</v>
      </c>
      <c r="M226" s="2">
        <v>211</v>
      </c>
      <c r="N226" s="2" t="s">
        <v>213</v>
      </c>
      <c r="O226" s="2">
        <f>'Demand Profile'!D215</f>
        <v>104</v>
      </c>
      <c r="P226" s="2">
        <f t="shared" ca="1" si="55"/>
        <v>119</v>
      </c>
      <c r="Q226" s="2">
        <f t="shared" ca="1" si="48"/>
        <v>0</v>
      </c>
      <c r="R226" s="2">
        <f t="shared" ca="1" si="56"/>
        <v>15</v>
      </c>
      <c r="S226" s="2">
        <f t="shared" ca="1" si="49"/>
        <v>500</v>
      </c>
      <c r="T226" s="2">
        <f t="shared" ca="1" si="50"/>
        <v>434</v>
      </c>
      <c r="U226" s="2" t="str">
        <f t="shared" ca="1" si="57"/>
        <v/>
      </c>
      <c r="V226" s="2">
        <f t="shared" ca="1" si="51"/>
        <v>0</v>
      </c>
    </row>
    <row r="227" spans="2:22" x14ac:dyDescent="0.25">
      <c r="B227" s="2">
        <v>212</v>
      </c>
      <c r="C227" s="2" t="s">
        <v>214</v>
      </c>
      <c r="D227" s="2">
        <f>'Demand Profile'!C216</f>
        <v>95</v>
      </c>
      <c r="E227" s="2">
        <f t="shared" ca="1" si="54"/>
        <v>376</v>
      </c>
      <c r="F227" s="2">
        <f t="shared" ca="1" si="44"/>
        <v>0</v>
      </c>
      <c r="G227" s="2">
        <f t="shared" ca="1" si="52"/>
        <v>281</v>
      </c>
      <c r="H227" s="2">
        <f t="shared" ca="1" si="45"/>
        <v>500</v>
      </c>
      <c r="I227" s="2">
        <f t="shared" ca="1" si="46"/>
        <v>391</v>
      </c>
      <c r="J227" s="2" t="str">
        <f t="shared" ca="1" si="53"/>
        <v/>
      </c>
      <c r="K227" s="2">
        <f t="shared" ca="1" si="47"/>
        <v>0</v>
      </c>
      <c r="M227" s="2">
        <v>212</v>
      </c>
      <c r="N227" s="2" t="s">
        <v>214</v>
      </c>
      <c r="O227" s="2">
        <f>'Demand Profile'!D216</f>
        <v>102</v>
      </c>
      <c r="P227" s="2">
        <f t="shared" ca="1" si="55"/>
        <v>15</v>
      </c>
      <c r="Q227" s="2">
        <f t="shared" ca="1" si="48"/>
        <v>500</v>
      </c>
      <c r="R227" s="2">
        <f t="shared" ca="1" si="56"/>
        <v>413</v>
      </c>
      <c r="S227" s="2">
        <f t="shared" ca="1" si="49"/>
        <v>0</v>
      </c>
      <c r="T227" s="2">
        <f t="shared" ca="1" si="50"/>
        <v>466</v>
      </c>
      <c r="U227" s="2" t="str">
        <f t="shared" ca="1" si="57"/>
        <v>Yes</v>
      </c>
      <c r="V227" s="2">
        <f t="shared" ca="1" si="51"/>
        <v>500</v>
      </c>
    </row>
    <row r="228" spans="2:22" x14ac:dyDescent="0.25">
      <c r="B228" s="2">
        <v>213</v>
      </c>
      <c r="C228" s="2" t="s">
        <v>215</v>
      </c>
      <c r="D228" s="2">
        <f>'Demand Profile'!C217</f>
        <v>86</v>
      </c>
      <c r="E228" s="2">
        <f t="shared" ca="1" si="54"/>
        <v>281</v>
      </c>
      <c r="F228" s="2">
        <f t="shared" ca="1" si="44"/>
        <v>0</v>
      </c>
      <c r="G228" s="2">
        <f t="shared" ca="1" si="52"/>
        <v>195</v>
      </c>
      <c r="H228" s="2">
        <f t="shared" ca="1" si="45"/>
        <v>500</v>
      </c>
      <c r="I228" s="2">
        <f t="shared" ca="1" si="46"/>
        <v>379</v>
      </c>
      <c r="J228" s="2" t="str">
        <f t="shared" ca="1" si="53"/>
        <v/>
      </c>
      <c r="K228" s="2">
        <f t="shared" ca="1" si="47"/>
        <v>0</v>
      </c>
      <c r="M228" s="2">
        <v>213</v>
      </c>
      <c r="N228" s="2" t="s">
        <v>215</v>
      </c>
      <c r="O228" s="2">
        <f>'Demand Profile'!D217</f>
        <v>66</v>
      </c>
      <c r="P228" s="2">
        <f t="shared" ca="1" si="55"/>
        <v>413</v>
      </c>
      <c r="Q228" s="2">
        <f t="shared" ca="1" si="48"/>
        <v>0</v>
      </c>
      <c r="R228" s="2">
        <f t="shared" ca="1" si="56"/>
        <v>347</v>
      </c>
      <c r="S228" s="2">
        <f t="shared" ca="1" si="49"/>
        <v>500</v>
      </c>
      <c r="T228" s="2">
        <f t="shared" ca="1" si="50"/>
        <v>534</v>
      </c>
      <c r="U228" s="2" t="str">
        <f t="shared" ca="1" si="57"/>
        <v/>
      </c>
      <c r="V228" s="2">
        <f t="shared" ca="1" si="51"/>
        <v>0</v>
      </c>
    </row>
    <row r="229" spans="2:22" x14ac:dyDescent="0.25">
      <c r="B229" s="2">
        <v>214</v>
      </c>
      <c r="C229" s="2" t="s">
        <v>216</v>
      </c>
      <c r="D229" s="2">
        <f>'Demand Profile'!C218</f>
        <v>92</v>
      </c>
      <c r="E229" s="2">
        <f t="shared" ca="1" si="54"/>
        <v>195</v>
      </c>
      <c r="F229" s="2">
        <f t="shared" ca="1" si="44"/>
        <v>0</v>
      </c>
      <c r="G229" s="2">
        <f t="shared" ca="1" si="52"/>
        <v>103</v>
      </c>
      <c r="H229" s="2">
        <f t="shared" ca="1" si="45"/>
        <v>500</v>
      </c>
      <c r="I229" s="2">
        <f t="shared" ca="1" si="46"/>
        <v>342</v>
      </c>
      <c r="J229" s="2" t="str">
        <f t="shared" ca="1" si="53"/>
        <v/>
      </c>
      <c r="K229" s="2">
        <f t="shared" ca="1" si="47"/>
        <v>0</v>
      </c>
      <c r="M229" s="2">
        <v>214</v>
      </c>
      <c r="N229" s="2" t="s">
        <v>216</v>
      </c>
      <c r="O229" s="2">
        <f>'Demand Profile'!D218</f>
        <v>62</v>
      </c>
      <c r="P229" s="2">
        <f t="shared" ca="1" si="55"/>
        <v>347</v>
      </c>
      <c r="Q229" s="2">
        <f t="shared" ca="1" si="48"/>
        <v>0</v>
      </c>
      <c r="R229" s="2">
        <f t="shared" ca="1" si="56"/>
        <v>285</v>
      </c>
      <c r="S229" s="2">
        <f t="shared" ca="1" si="49"/>
        <v>500</v>
      </c>
      <c r="T229" s="2">
        <f t="shared" ca="1" si="50"/>
        <v>611</v>
      </c>
      <c r="U229" s="2" t="str">
        <f t="shared" ca="1" si="57"/>
        <v/>
      </c>
      <c r="V229" s="2">
        <f t="shared" ca="1" si="51"/>
        <v>0</v>
      </c>
    </row>
    <row r="230" spans="2:22" x14ac:dyDescent="0.25">
      <c r="B230" s="2">
        <v>215</v>
      </c>
      <c r="C230" s="2" t="s">
        <v>217</v>
      </c>
      <c r="D230" s="2">
        <f>'Demand Profile'!C219</f>
        <v>81</v>
      </c>
      <c r="E230" s="2">
        <f t="shared" ca="1" si="54"/>
        <v>103</v>
      </c>
      <c r="F230" s="2">
        <f t="shared" ca="1" si="44"/>
        <v>0</v>
      </c>
      <c r="G230" s="2">
        <f t="shared" ca="1" si="52"/>
        <v>22</v>
      </c>
      <c r="H230" s="2">
        <f t="shared" ca="1" si="45"/>
        <v>500</v>
      </c>
      <c r="I230" s="2">
        <f t="shared" ca="1" si="46"/>
        <v>296</v>
      </c>
      <c r="J230" s="2" t="str">
        <f t="shared" ca="1" si="53"/>
        <v/>
      </c>
      <c r="K230" s="2">
        <f t="shared" ca="1" si="47"/>
        <v>0</v>
      </c>
      <c r="M230" s="2">
        <v>215</v>
      </c>
      <c r="N230" s="2" t="s">
        <v>217</v>
      </c>
      <c r="O230" s="2">
        <f>'Demand Profile'!D219</f>
        <v>17</v>
      </c>
      <c r="P230" s="2">
        <f t="shared" ca="1" si="55"/>
        <v>285</v>
      </c>
      <c r="Q230" s="2">
        <f t="shared" ca="1" si="48"/>
        <v>0</v>
      </c>
      <c r="R230" s="2">
        <f t="shared" ca="1" si="56"/>
        <v>268</v>
      </c>
      <c r="S230" s="2">
        <f t="shared" ca="1" si="49"/>
        <v>500</v>
      </c>
      <c r="T230" s="2">
        <f t="shared" ca="1" si="50"/>
        <v>718</v>
      </c>
      <c r="U230" s="2" t="str">
        <f t="shared" ca="1" si="57"/>
        <v/>
      </c>
      <c r="V230" s="2">
        <f t="shared" ca="1" si="51"/>
        <v>0</v>
      </c>
    </row>
    <row r="231" spans="2:22" x14ac:dyDescent="0.25">
      <c r="B231" s="2">
        <v>216</v>
      </c>
      <c r="C231" s="2" t="s">
        <v>218</v>
      </c>
      <c r="D231" s="2">
        <f>'Demand Profile'!C220</f>
        <v>22</v>
      </c>
      <c r="E231" s="2">
        <f t="shared" ca="1" si="54"/>
        <v>22</v>
      </c>
      <c r="F231" s="2">
        <f t="shared" ca="1" si="44"/>
        <v>500</v>
      </c>
      <c r="G231" s="2">
        <f t="shared" ca="1" si="52"/>
        <v>500</v>
      </c>
      <c r="H231" s="2">
        <f t="shared" ca="1" si="45"/>
        <v>0</v>
      </c>
      <c r="I231" s="2">
        <f t="shared" ca="1" si="46"/>
        <v>363</v>
      </c>
      <c r="J231" s="2" t="str">
        <f t="shared" ca="1" si="53"/>
        <v/>
      </c>
      <c r="K231" s="2">
        <f t="shared" ca="1" si="47"/>
        <v>0</v>
      </c>
      <c r="M231" s="2">
        <v>216</v>
      </c>
      <c r="N231" s="2" t="s">
        <v>218</v>
      </c>
      <c r="O231" s="2">
        <f>'Demand Profile'!D220</f>
        <v>116</v>
      </c>
      <c r="P231" s="2">
        <f t="shared" ca="1" si="55"/>
        <v>268</v>
      </c>
      <c r="Q231" s="2">
        <f t="shared" ca="1" si="48"/>
        <v>0</v>
      </c>
      <c r="R231" s="2">
        <f t="shared" ca="1" si="56"/>
        <v>152</v>
      </c>
      <c r="S231" s="2">
        <f t="shared" ca="1" si="49"/>
        <v>500</v>
      </c>
      <c r="T231" s="2">
        <f t="shared" ca="1" si="50"/>
        <v>691</v>
      </c>
      <c r="U231" s="2" t="str">
        <f t="shared" ca="1" si="57"/>
        <v>Yes</v>
      </c>
      <c r="V231" s="2">
        <f t="shared" ca="1" si="51"/>
        <v>539</v>
      </c>
    </row>
    <row r="232" spans="2:22" x14ac:dyDescent="0.25">
      <c r="B232" s="2">
        <v>217</v>
      </c>
      <c r="C232" s="2" t="s">
        <v>219</v>
      </c>
      <c r="D232" s="2">
        <f>'Demand Profile'!C221</f>
        <v>9</v>
      </c>
      <c r="E232" s="2">
        <f t="shared" ca="1" si="54"/>
        <v>500</v>
      </c>
      <c r="F232" s="2">
        <f t="shared" ca="1" si="44"/>
        <v>0</v>
      </c>
      <c r="G232" s="2">
        <f t="shared" ca="1" si="52"/>
        <v>491</v>
      </c>
      <c r="H232" s="2">
        <f t="shared" ca="1" si="45"/>
        <v>0</v>
      </c>
      <c r="I232" s="2">
        <f t="shared" ca="1" si="46"/>
        <v>404</v>
      </c>
      <c r="J232" s="2" t="str">
        <f t="shared" ca="1" si="53"/>
        <v/>
      </c>
      <c r="K232" s="2">
        <f t="shared" ca="1" si="47"/>
        <v>0</v>
      </c>
      <c r="M232" s="2">
        <v>217</v>
      </c>
      <c r="N232" s="2" t="s">
        <v>219</v>
      </c>
      <c r="O232" s="2">
        <f>'Demand Profile'!D221</f>
        <v>71</v>
      </c>
      <c r="P232" s="2">
        <f t="shared" ca="1" si="55"/>
        <v>152</v>
      </c>
      <c r="Q232" s="2">
        <f t="shared" ca="1" si="48"/>
        <v>0</v>
      </c>
      <c r="R232" s="2">
        <f t="shared" ca="1" si="56"/>
        <v>81</v>
      </c>
      <c r="S232" s="2">
        <f t="shared" ca="1" si="49"/>
        <v>1039</v>
      </c>
      <c r="T232" s="2">
        <f t="shared" ca="1" si="50"/>
        <v>756</v>
      </c>
      <c r="U232" s="2" t="str">
        <f t="shared" ca="1" si="57"/>
        <v/>
      </c>
      <c r="V232" s="2">
        <f t="shared" ca="1" si="51"/>
        <v>0</v>
      </c>
    </row>
    <row r="233" spans="2:22" x14ac:dyDescent="0.25">
      <c r="B233" s="2">
        <v>218</v>
      </c>
      <c r="C233" s="2" t="s">
        <v>220</v>
      </c>
      <c r="D233" s="2">
        <f>'Demand Profile'!C222</f>
        <v>35</v>
      </c>
      <c r="E233" s="2">
        <f t="shared" ca="1" si="54"/>
        <v>491</v>
      </c>
      <c r="F233" s="2">
        <f t="shared" ca="1" si="44"/>
        <v>0</v>
      </c>
      <c r="G233" s="2">
        <f t="shared" ca="1" si="52"/>
        <v>456</v>
      </c>
      <c r="H233" s="2">
        <f t="shared" ca="1" si="45"/>
        <v>0</v>
      </c>
      <c r="I233" s="2">
        <f t="shared" ca="1" si="46"/>
        <v>443</v>
      </c>
      <c r="J233" s="2" t="str">
        <f t="shared" ca="1" si="53"/>
        <v/>
      </c>
      <c r="K233" s="2">
        <f t="shared" ca="1" si="47"/>
        <v>0</v>
      </c>
      <c r="M233" s="2">
        <v>218</v>
      </c>
      <c r="N233" s="2" t="s">
        <v>220</v>
      </c>
      <c r="O233" s="2">
        <f>'Demand Profile'!D222</f>
        <v>134</v>
      </c>
      <c r="P233" s="2">
        <f t="shared" ca="1" si="55"/>
        <v>81</v>
      </c>
      <c r="Q233" s="2">
        <f t="shared" ca="1" si="48"/>
        <v>500</v>
      </c>
      <c r="R233" s="2">
        <f t="shared" ca="1" si="56"/>
        <v>447</v>
      </c>
      <c r="S233" s="2">
        <f t="shared" ca="1" si="49"/>
        <v>539</v>
      </c>
      <c r="T233" s="2">
        <f t="shared" ca="1" si="50"/>
        <v>648</v>
      </c>
      <c r="U233" s="2" t="str">
        <f t="shared" ca="1" si="57"/>
        <v/>
      </c>
      <c r="V233" s="2">
        <f t="shared" ca="1" si="51"/>
        <v>0</v>
      </c>
    </row>
    <row r="234" spans="2:22" x14ac:dyDescent="0.25">
      <c r="B234" s="2">
        <v>219</v>
      </c>
      <c r="C234" s="2" t="s">
        <v>221</v>
      </c>
      <c r="D234" s="2">
        <f>'Demand Profile'!C223</f>
        <v>66</v>
      </c>
      <c r="E234" s="2">
        <f t="shared" ca="1" si="54"/>
        <v>456</v>
      </c>
      <c r="F234" s="2">
        <f t="shared" ca="1" si="44"/>
        <v>0</v>
      </c>
      <c r="G234" s="2">
        <f t="shared" ca="1" si="52"/>
        <v>390</v>
      </c>
      <c r="H234" s="2">
        <f t="shared" ca="1" si="45"/>
        <v>0</v>
      </c>
      <c r="I234" s="2">
        <f t="shared" ca="1" si="46"/>
        <v>424</v>
      </c>
      <c r="J234" s="2" t="str">
        <f t="shared" ca="1" si="53"/>
        <v>Yes</v>
      </c>
      <c r="K234" s="2">
        <f t="shared" ca="1" si="47"/>
        <v>500</v>
      </c>
      <c r="M234" s="2">
        <v>219</v>
      </c>
      <c r="N234" s="2" t="s">
        <v>221</v>
      </c>
      <c r="O234" s="2">
        <f>'Demand Profile'!D223</f>
        <v>134</v>
      </c>
      <c r="P234" s="2">
        <f t="shared" ca="1" si="55"/>
        <v>447</v>
      </c>
      <c r="Q234" s="2">
        <f t="shared" ca="1" si="48"/>
        <v>0</v>
      </c>
      <c r="R234" s="2">
        <f t="shared" ca="1" si="56"/>
        <v>313</v>
      </c>
      <c r="S234" s="2">
        <f t="shared" ca="1" si="49"/>
        <v>539</v>
      </c>
      <c r="T234" s="2">
        <f t="shared" ca="1" si="50"/>
        <v>596</v>
      </c>
      <c r="U234" s="2" t="str">
        <f t="shared" ca="1" si="57"/>
        <v/>
      </c>
      <c r="V234" s="2">
        <f t="shared" ca="1" si="51"/>
        <v>0</v>
      </c>
    </row>
    <row r="235" spans="2:22" x14ac:dyDescent="0.25">
      <c r="B235" s="2">
        <v>220</v>
      </c>
      <c r="C235" s="2" t="s">
        <v>222</v>
      </c>
      <c r="D235" s="2">
        <f>'Demand Profile'!C224</f>
        <v>74</v>
      </c>
      <c r="E235" s="2">
        <f t="shared" ca="1" si="54"/>
        <v>390</v>
      </c>
      <c r="F235" s="2">
        <f t="shared" ca="1" si="44"/>
        <v>0</v>
      </c>
      <c r="G235" s="2">
        <f t="shared" ca="1" si="52"/>
        <v>316</v>
      </c>
      <c r="H235" s="2">
        <f t="shared" ca="1" si="45"/>
        <v>500</v>
      </c>
      <c r="I235" s="2">
        <f t="shared" ca="1" si="46"/>
        <v>370</v>
      </c>
      <c r="J235" s="2" t="str">
        <f t="shared" ca="1" si="53"/>
        <v/>
      </c>
      <c r="K235" s="2">
        <f t="shared" ca="1" si="47"/>
        <v>0</v>
      </c>
      <c r="M235" s="2">
        <v>220</v>
      </c>
      <c r="N235" s="2" t="s">
        <v>222</v>
      </c>
      <c r="O235" s="2">
        <f>'Demand Profile'!D224</f>
        <v>139</v>
      </c>
      <c r="P235" s="2">
        <f t="shared" ca="1" si="55"/>
        <v>313</v>
      </c>
      <c r="Q235" s="2">
        <f t="shared" ca="1" si="48"/>
        <v>0</v>
      </c>
      <c r="R235" s="2">
        <f t="shared" ca="1" si="56"/>
        <v>174</v>
      </c>
      <c r="S235" s="2">
        <f t="shared" ca="1" si="49"/>
        <v>539</v>
      </c>
      <c r="T235" s="2">
        <f t="shared" ca="1" si="50"/>
        <v>554</v>
      </c>
      <c r="U235" s="2" t="str">
        <f t="shared" ca="1" si="57"/>
        <v/>
      </c>
      <c r="V235" s="2">
        <f t="shared" ca="1" si="51"/>
        <v>0</v>
      </c>
    </row>
    <row r="236" spans="2:22" x14ac:dyDescent="0.25">
      <c r="B236" s="2">
        <v>221</v>
      </c>
      <c r="C236" s="2" t="s">
        <v>223</v>
      </c>
      <c r="D236" s="2">
        <f>'Demand Profile'!C225</f>
        <v>55</v>
      </c>
      <c r="E236" s="2">
        <f t="shared" ca="1" si="54"/>
        <v>316</v>
      </c>
      <c r="F236" s="2">
        <f t="shared" ca="1" si="44"/>
        <v>0</v>
      </c>
      <c r="G236" s="2">
        <f t="shared" ca="1" si="52"/>
        <v>261</v>
      </c>
      <c r="H236" s="2">
        <f t="shared" ca="1" si="45"/>
        <v>500</v>
      </c>
      <c r="I236" s="2">
        <f t="shared" ca="1" si="46"/>
        <v>410</v>
      </c>
      <c r="J236" s="2" t="str">
        <f t="shared" ca="1" si="53"/>
        <v/>
      </c>
      <c r="K236" s="2">
        <f t="shared" ca="1" si="47"/>
        <v>0</v>
      </c>
      <c r="M236" s="2">
        <v>221</v>
      </c>
      <c r="N236" s="2" t="s">
        <v>223</v>
      </c>
      <c r="O236" s="2">
        <f>'Demand Profile'!D225</f>
        <v>124</v>
      </c>
      <c r="P236" s="2">
        <f t="shared" ca="1" si="55"/>
        <v>174</v>
      </c>
      <c r="Q236" s="2">
        <f t="shared" ca="1" si="48"/>
        <v>0</v>
      </c>
      <c r="R236" s="2">
        <f t="shared" ca="1" si="56"/>
        <v>50</v>
      </c>
      <c r="S236" s="2">
        <f t="shared" ca="1" si="49"/>
        <v>539</v>
      </c>
      <c r="T236" s="2">
        <f t="shared" ca="1" si="50"/>
        <v>448</v>
      </c>
      <c r="U236" s="2" t="str">
        <f t="shared" ca="1" si="57"/>
        <v/>
      </c>
      <c r="V236" s="2">
        <f t="shared" ca="1" si="51"/>
        <v>0</v>
      </c>
    </row>
    <row r="237" spans="2:22" x14ac:dyDescent="0.25">
      <c r="B237" s="2">
        <v>222</v>
      </c>
      <c r="C237" s="2" t="s">
        <v>224</v>
      </c>
      <c r="D237" s="2">
        <f>'Demand Profile'!C226</f>
        <v>35</v>
      </c>
      <c r="E237" s="2">
        <f t="shared" ca="1" si="54"/>
        <v>261</v>
      </c>
      <c r="F237" s="2">
        <f t="shared" ca="1" si="44"/>
        <v>0</v>
      </c>
      <c r="G237" s="2">
        <f t="shared" ca="1" si="52"/>
        <v>226</v>
      </c>
      <c r="H237" s="2">
        <f t="shared" ca="1" si="45"/>
        <v>500</v>
      </c>
      <c r="I237" s="2">
        <f t="shared" ca="1" si="46"/>
        <v>445</v>
      </c>
      <c r="J237" s="2" t="str">
        <f t="shared" ca="1" si="53"/>
        <v/>
      </c>
      <c r="K237" s="2">
        <f t="shared" ca="1" si="47"/>
        <v>0</v>
      </c>
      <c r="M237" s="2">
        <v>222</v>
      </c>
      <c r="N237" s="2" t="s">
        <v>224</v>
      </c>
      <c r="O237" s="2">
        <f>'Demand Profile'!D226</f>
        <v>89</v>
      </c>
      <c r="P237" s="2">
        <f t="shared" ca="1" si="55"/>
        <v>50</v>
      </c>
      <c r="Q237" s="2">
        <f t="shared" ca="1" si="48"/>
        <v>539</v>
      </c>
      <c r="R237" s="2">
        <f t="shared" ca="1" si="56"/>
        <v>500</v>
      </c>
      <c r="S237" s="2">
        <f t="shared" ca="1" si="49"/>
        <v>0</v>
      </c>
      <c r="T237" s="2">
        <f t="shared" ca="1" si="50"/>
        <v>393</v>
      </c>
      <c r="U237" s="2" t="str">
        <f t="shared" ca="1" si="57"/>
        <v/>
      </c>
      <c r="V237" s="2">
        <f t="shared" ca="1" si="51"/>
        <v>0</v>
      </c>
    </row>
    <row r="238" spans="2:22" x14ac:dyDescent="0.25">
      <c r="B238" s="2">
        <v>223</v>
      </c>
      <c r="C238" s="2" t="s">
        <v>225</v>
      </c>
      <c r="D238" s="2">
        <f>'Demand Profile'!C227</f>
        <v>89</v>
      </c>
      <c r="E238" s="2">
        <f t="shared" ca="1" si="54"/>
        <v>226</v>
      </c>
      <c r="F238" s="2">
        <f t="shared" ca="1" si="44"/>
        <v>0</v>
      </c>
      <c r="G238" s="2">
        <f t="shared" ca="1" si="52"/>
        <v>137</v>
      </c>
      <c r="H238" s="2">
        <f t="shared" ca="1" si="45"/>
        <v>500</v>
      </c>
      <c r="I238" s="2">
        <f t="shared" ca="1" si="46"/>
        <v>437</v>
      </c>
      <c r="J238" s="2" t="str">
        <f t="shared" ca="1" si="53"/>
        <v/>
      </c>
      <c r="K238" s="2">
        <f t="shared" ca="1" si="47"/>
        <v>0</v>
      </c>
      <c r="M238" s="2">
        <v>223</v>
      </c>
      <c r="N238" s="2" t="s">
        <v>225</v>
      </c>
      <c r="O238" s="2">
        <f>'Demand Profile'!D227</f>
        <v>136</v>
      </c>
      <c r="P238" s="2">
        <f t="shared" ca="1" si="55"/>
        <v>500</v>
      </c>
      <c r="Q238" s="2">
        <f t="shared" ca="1" si="48"/>
        <v>0</v>
      </c>
      <c r="R238" s="2">
        <f t="shared" ca="1" si="56"/>
        <v>364</v>
      </c>
      <c r="S238" s="2">
        <f t="shared" ca="1" si="49"/>
        <v>0</v>
      </c>
      <c r="T238" s="2">
        <f t="shared" ca="1" si="50"/>
        <v>301</v>
      </c>
      <c r="U238" s="2" t="str">
        <f t="shared" ca="1" si="57"/>
        <v/>
      </c>
      <c r="V238" s="2">
        <f t="shared" ca="1" si="51"/>
        <v>0</v>
      </c>
    </row>
    <row r="239" spans="2:22" x14ac:dyDescent="0.25">
      <c r="B239" s="2">
        <v>224</v>
      </c>
      <c r="C239" s="2" t="s">
        <v>226</v>
      </c>
      <c r="D239" s="2">
        <f>'Demand Profile'!C228</f>
        <v>50</v>
      </c>
      <c r="E239" s="2">
        <f t="shared" ca="1" si="54"/>
        <v>137</v>
      </c>
      <c r="F239" s="2">
        <f t="shared" ca="1" si="44"/>
        <v>0</v>
      </c>
      <c r="G239" s="2">
        <f t="shared" ca="1" si="52"/>
        <v>87</v>
      </c>
      <c r="H239" s="2">
        <f t="shared" ca="1" si="45"/>
        <v>500</v>
      </c>
      <c r="I239" s="2">
        <f t="shared" ca="1" si="46"/>
        <v>410</v>
      </c>
      <c r="J239" s="2" t="str">
        <f t="shared" ca="1" si="53"/>
        <v/>
      </c>
      <c r="K239" s="2">
        <f t="shared" ca="1" si="47"/>
        <v>0</v>
      </c>
      <c r="M239" s="2">
        <v>224</v>
      </c>
      <c r="N239" s="2" t="s">
        <v>226</v>
      </c>
      <c r="O239" s="2">
        <f>'Demand Profile'!D228</f>
        <v>26</v>
      </c>
      <c r="P239" s="2">
        <f t="shared" ca="1" si="55"/>
        <v>364</v>
      </c>
      <c r="Q239" s="2">
        <f t="shared" ca="1" si="48"/>
        <v>0</v>
      </c>
      <c r="R239" s="2">
        <f t="shared" ca="1" si="56"/>
        <v>338</v>
      </c>
      <c r="S239" s="2">
        <f t="shared" ca="1" si="49"/>
        <v>0</v>
      </c>
      <c r="T239" s="2">
        <f t="shared" ca="1" si="50"/>
        <v>289</v>
      </c>
      <c r="U239" s="2" t="str">
        <f t="shared" ca="1" si="57"/>
        <v/>
      </c>
      <c r="V239" s="2">
        <f t="shared" ca="1" si="51"/>
        <v>0</v>
      </c>
    </row>
    <row r="240" spans="2:22" x14ac:dyDescent="0.25">
      <c r="B240" s="2">
        <v>225</v>
      </c>
      <c r="C240" s="2" t="s">
        <v>227</v>
      </c>
      <c r="D240" s="2">
        <f>'Demand Profile'!C229</f>
        <v>74</v>
      </c>
      <c r="E240" s="2">
        <f t="shared" ca="1" si="54"/>
        <v>87</v>
      </c>
      <c r="F240" s="2">
        <f t="shared" ca="1" si="44"/>
        <v>0</v>
      </c>
      <c r="G240" s="2">
        <f t="shared" ca="1" si="52"/>
        <v>13</v>
      </c>
      <c r="H240" s="2">
        <f t="shared" ca="1" si="45"/>
        <v>500</v>
      </c>
      <c r="I240" s="2">
        <f t="shared" ca="1" si="46"/>
        <v>402</v>
      </c>
      <c r="J240" s="2" t="str">
        <f t="shared" ca="1" si="53"/>
        <v/>
      </c>
      <c r="K240" s="2">
        <f t="shared" ca="1" si="47"/>
        <v>0</v>
      </c>
      <c r="M240" s="2">
        <v>225</v>
      </c>
      <c r="N240" s="2" t="s">
        <v>227</v>
      </c>
      <c r="O240" s="2">
        <f>'Demand Profile'!D229</f>
        <v>82</v>
      </c>
      <c r="P240" s="2">
        <f t="shared" ca="1" si="55"/>
        <v>338</v>
      </c>
      <c r="Q240" s="2">
        <f t="shared" ca="1" si="48"/>
        <v>0</v>
      </c>
      <c r="R240" s="2">
        <f t="shared" ca="1" si="56"/>
        <v>256</v>
      </c>
      <c r="S240" s="2">
        <f t="shared" ca="1" si="49"/>
        <v>0</v>
      </c>
      <c r="T240" s="2">
        <f t="shared" ca="1" si="50"/>
        <v>285</v>
      </c>
      <c r="U240" s="2" t="str">
        <f t="shared" ca="1" si="57"/>
        <v>Yes</v>
      </c>
      <c r="V240" s="2">
        <f t="shared" ca="1" si="51"/>
        <v>500</v>
      </c>
    </row>
    <row r="241" spans="2:22" x14ac:dyDescent="0.25">
      <c r="B241" s="2">
        <v>226</v>
      </c>
      <c r="C241" s="2" t="s">
        <v>228</v>
      </c>
      <c r="D241" s="2">
        <f>'Demand Profile'!C230</f>
        <v>47</v>
      </c>
      <c r="E241" s="2">
        <f t="shared" ca="1" si="54"/>
        <v>13</v>
      </c>
      <c r="F241" s="2">
        <f t="shared" ca="1" si="44"/>
        <v>500</v>
      </c>
      <c r="G241" s="2">
        <f t="shared" ca="1" si="52"/>
        <v>466</v>
      </c>
      <c r="H241" s="2">
        <f t="shared" ca="1" si="45"/>
        <v>0</v>
      </c>
      <c r="I241" s="2">
        <f t="shared" ca="1" si="46"/>
        <v>432</v>
      </c>
      <c r="J241" s="2" t="str">
        <f t="shared" ca="1" si="53"/>
        <v/>
      </c>
      <c r="K241" s="2">
        <f t="shared" ca="1" si="47"/>
        <v>0</v>
      </c>
      <c r="M241" s="2">
        <v>226</v>
      </c>
      <c r="N241" s="2" t="s">
        <v>228</v>
      </c>
      <c r="O241" s="2">
        <f>'Demand Profile'!D230</f>
        <v>97</v>
      </c>
      <c r="P241" s="2">
        <f t="shared" ca="1" si="55"/>
        <v>256</v>
      </c>
      <c r="Q241" s="2">
        <f t="shared" ca="1" si="48"/>
        <v>0</v>
      </c>
      <c r="R241" s="2">
        <f t="shared" ca="1" si="56"/>
        <v>159</v>
      </c>
      <c r="S241" s="2">
        <f t="shared" ca="1" si="49"/>
        <v>500</v>
      </c>
      <c r="T241" s="2">
        <f t="shared" ca="1" si="50"/>
        <v>277</v>
      </c>
      <c r="U241" s="2" t="str">
        <f t="shared" ca="1" si="57"/>
        <v/>
      </c>
      <c r="V241" s="2">
        <f t="shared" ca="1" si="51"/>
        <v>0</v>
      </c>
    </row>
    <row r="242" spans="2:22" x14ac:dyDescent="0.25">
      <c r="B242" s="2">
        <v>227</v>
      </c>
      <c r="C242" s="2" t="s">
        <v>229</v>
      </c>
      <c r="D242" s="2">
        <f>'Demand Profile'!C231</f>
        <v>20</v>
      </c>
      <c r="E242" s="2">
        <f t="shared" ca="1" si="54"/>
        <v>466</v>
      </c>
      <c r="F242" s="2">
        <f t="shared" ca="1" si="44"/>
        <v>0</v>
      </c>
      <c r="G242" s="2">
        <f t="shared" ca="1" si="52"/>
        <v>446</v>
      </c>
      <c r="H242" s="2">
        <f t="shared" ca="1" si="45"/>
        <v>0</v>
      </c>
      <c r="I242" s="2">
        <f t="shared" ca="1" si="46"/>
        <v>470</v>
      </c>
      <c r="J242" s="2" t="str">
        <f t="shared" ca="1" si="53"/>
        <v>Yes</v>
      </c>
      <c r="K242" s="2">
        <f t="shared" ca="1" si="47"/>
        <v>500</v>
      </c>
      <c r="M242" s="2">
        <v>227</v>
      </c>
      <c r="N242" s="2" t="s">
        <v>229</v>
      </c>
      <c r="O242" s="2">
        <f>'Demand Profile'!D231</f>
        <v>18</v>
      </c>
      <c r="P242" s="2">
        <f t="shared" ca="1" si="55"/>
        <v>159</v>
      </c>
      <c r="Q242" s="2">
        <f t="shared" ca="1" si="48"/>
        <v>0</v>
      </c>
      <c r="R242" s="2">
        <f t="shared" ca="1" si="56"/>
        <v>141</v>
      </c>
      <c r="S242" s="2">
        <f t="shared" ca="1" si="49"/>
        <v>500</v>
      </c>
      <c r="T242" s="2">
        <f t="shared" ca="1" si="50"/>
        <v>381</v>
      </c>
      <c r="U242" s="2" t="str">
        <f t="shared" ca="1" si="57"/>
        <v/>
      </c>
      <c r="V242" s="2">
        <f t="shared" ca="1" si="51"/>
        <v>0</v>
      </c>
    </row>
    <row r="243" spans="2:22" x14ac:dyDescent="0.25">
      <c r="B243" s="2">
        <v>228</v>
      </c>
      <c r="C243" s="2" t="s">
        <v>230</v>
      </c>
      <c r="D243" s="2">
        <f>'Demand Profile'!C232</f>
        <v>95</v>
      </c>
      <c r="E243" s="2">
        <f t="shared" ca="1" si="54"/>
        <v>446</v>
      </c>
      <c r="F243" s="2">
        <f t="shared" ca="1" si="44"/>
        <v>0</v>
      </c>
      <c r="G243" s="2">
        <f t="shared" ca="1" si="52"/>
        <v>351</v>
      </c>
      <c r="H243" s="2">
        <f t="shared" ca="1" si="45"/>
        <v>500</v>
      </c>
      <c r="I243" s="2">
        <f t="shared" ca="1" si="46"/>
        <v>408</v>
      </c>
      <c r="J243" s="2" t="str">
        <f t="shared" ca="1" si="53"/>
        <v/>
      </c>
      <c r="K243" s="2">
        <f t="shared" ca="1" si="47"/>
        <v>0</v>
      </c>
      <c r="M243" s="2">
        <v>228</v>
      </c>
      <c r="N243" s="2" t="s">
        <v>230</v>
      </c>
      <c r="O243" s="2">
        <f>'Demand Profile'!D232</f>
        <v>34</v>
      </c>
      <c r="P243" s="2">
        <f t="shared" ca="1" si="55"/>
        <v>141</v>
      </c>
      <c r="Q243" s="2">
        <f t="shared" ca="1" si="48"/>
        <v>0</v>
      </c>
      <c r="R243" s="2">
        <f t="shared" ca="1" si="56"/>
        <v>107</v>
      </c>
      <c r="S243" s="2">
        <f t="shared" ca="1" si="49"/>
        <v>500</v>
      </c>
      <c r="T243" s="2">
        <f t="shared" ca="1" si="50"/>
        <v>404</v>
      </c>
      <c r="U243" s="2" t="str">
        <f t="shared" ca="1" si="57"/>
        <v/>
      </c>
      <c r="V243" s="2">
        <f t="shared" ca="1" si="51"/>
        <v>0</v>
      </c>
    </row>
    <row r="244" spans="2:22" x14ac:dyDescent="0.25">
      <c r="B244" s="2">
        <v>229</v>
      </c>
      <c r="C244" s="2" t="s">
        <v>231</v>
      </c>
      <c r="D244" s="2">
        <f>'Demand Profile'!C233</f>
        <v>70</v>
      </c>
      <c r="E244" s="2">
        <f t="shared" ca="1" si="54"/>
        <v>351</v>
      </c>
      <c r="F244" s="2">
        <f t="shared" ca="1" si="44"/>
        <v>0</v>
      </c>
      <c r="G244" s="2">
        <f t="shared" ca="1" si="52"/>
        <v>281</v>
      </c>
      <c r="H244" s="2">
        <f t="shared" ca="1" si="45"/>
        <v>500</v>
      </c>
      <c r="I244" s="2">
        <f t="shared" ca="1" si="46"/>
        <v>433</v>
      </c>
      <c r="J244" s="2" t="str">
        <f t="shared" ca="1" si="53"/>
        <v/>
      </c>
      <c r="K244" s="2">
        <f t="shared" ca="1" si="47"/>
        <v>0</v>
      </c>
      <c r="M244" s="2">
        <v>229</v>
      </c>
      <c r="N244" s="2" t="s">
        <v>231</v>
      </c>
      <c r="O244" s="2">
        <f>'Demand Profile'!D233</f>
        <v>44</v>
      </c>
      <c r="P244" s="2">
        <f t="shared" ca="1" si="55"/>
        <v>107</v>
      </c>
      <c r="Q244" s="2">
        <f t="shared" ca="1" si="48"/>
        <v>0</v>
      </c>
      <c r="R244" s="2">
        <f t="shared" ca="1" si="56"/>
        <v>63</v>
      </c>
      <c r="S244" s="2">
        <f t="shared" ca="1" si="49"/>
        <v>500</v>
      </c>
      <c r="T244" s="2">
        <f t="shared" ca="1" si="50"/>
        <v>390</v>
      </c>
      <c r="U244" s="2" t="str">
        <f t="shared" ca="1" si="57"/>
        <v/>
      </c>
      <c r="V244" s="2">
        <f t="shared" ca="1" si="51"/>
        <v>0</v>
      </c>
    </row>
    <row r="245" spans="2:22" x14ac:dyDescent="0.25">
      <c r="B245" s="2">
        <v>230</v>
      </c>
      <c r="C245" s="2" t="s">
        <v>232</v>
      </c>
      <c r="D245" s="2">
        <f>'Demand Profile'!C234</f>
        <v>81</v>
      </c>
      <c r="E245" s="2">
        <f t="shared" ca="1" si="54"/>
        <v>281</v>
      </c>
      <c r="F245" s="2">
        <f t="shared" ca="1" si="44"/>
        <v>0</v>
      </c>
      <c r="G245" s="2">
        <f t="shared" ca="1" si="52"/>
        <v>200</v>
      </c>
      <c r="H245" s="2">
        <f t="shared" ca="1" si="45"/>
        <v>500</v>
      </c>
      <c r="I245" s="2">
        <f t="shared" ca="1" si="46"/>
        <v>379</v>
      </c>
      <c r="J245" s="2" t="str">
        <f t="shared" ca="1" si="53"/>
        <v/>
      </c>
      <c r="K245" s="2">
        <f t="shared" ca="1" si="47"/>
        <v>0</v>
      </c>
      <c r="M245" s="2">
        <v>230</v>
      </c>
      <c r="N245" s="2" t="s">
        <v>232</v>
      </c>
      <c r="O245" s="2">
        <f>'Demand Profile'!D234</f>
        <v>14</v>
      </c>
      <c r="P245" s="2">
        <f t="shared" ca="1" si="55"/>
        <v>63</v>
      </c>
      <c r="Q245" s="2">
        <f t="shared" ca="1" si="48"/>
        <v>0</v>
      </c>
      <c r="R245" s="2">
        <f t="shared" ca="1" si="56"/>
        <v>49</v>
      </c>
      <c r="S245" s="2">
        <f t="shared" ca="1" si="49"/>
        <v>500</v>
      </c>
      <c r="T245" s="2">
        <f t="shared" ca="1" si="50"/>
        <v>509</v>
      </c>
      <c r="U245" s="2" t="str">
        <f t="shared" ca="1" si="57"/>
        <v/>
      </c>
      <c r="V245" s="2">
        <f t="shared" ca="1" si="51"/>
        <v>0</v>
      </c>
    </row>
    <row r="246" spans="2:22" x14ac:dyDescent="0.25">
      <c r="B246" s="2">
        <v>231</v>
      </c>
      <c r="C246" s="2" t="s">
        <v>233</v>
      </c>
      <c r="D246" s="2">
        <f>'Demand Profile'!C235</f>
        <v>23</v>
      </c>
      <c r="E246" s="2">
        <f t="shared" ca="1" si="54"/>
        <v>200</v>
      </c>
      <c r="F246" s="2">
        <f t="shared" ca="1" si="44"/>
        <v>0</v>
      </c>
      <c r="G246" s="2">
        <f t="shared" ca="1" si="52"/>
        <v>177</v>
      </c>
      <c r="H246" s="2">
        <f t="shared" ca="1" si="45"/>
        <v>500</v>
      </c>
      <c r="I246" s="2">
        <f t="shared" ca="1" si="46"/>
        <v>404</v>
      </c>
      <c r="J246" s="2" t="str">
        <f t="shared" ca="1" si="53"/>
        <v/>
      </c>
      <c r="K246" s="2">
        <f t="shared" ca="1" si="47"/>
        <v>0</v>
      </c>
      <c r="M246" s="2">
        <v>231</v>
      </c>
      <c r="N246" s="2" t="s">
        <v>233</v>
      </c>
      <c r="O246" s="2">
        <f>'Demand Profile'!D235</f>
        <v>78</v>
      </c>
      <c r="P246" s="2">
        <f t="shared" ca="1" si="55"/>
        <v>49</v>
      </c>
      <c r="Q246" s="2">
        <f t="shared" ca="1" si="48"/>
        <v>500</v>
      </c>
      <c r="R246" s="2">
        <f t="shared" ca="1" si="56"/>
        <v>471</v>
      </c>
      <c r="S246" s="2">
        <f t="shared" ca="1" si="49"/>
        <v>0</v>
      </c>
      <c r="T246" s="2">
        <f t="shared" ca="1" si="50"/>
        <v>554</v>
      </c>
      <c r="U246" s="2" t="str">
        <f t="shared" ca="1" si="57"/>
        <v>Yes</v>
      </c>
      <c r="V246" s="2">
        <f t="shared" ca="1" si="51"/>
        <v>500</v>
      </c>
    </row>
    <row r="247" spans="2:22" x14ac:dyDescent="0.25">
      <c r="B247" s="2">
        <v>232</v>
      </c>
      <c r="C247" s="2" t="s">
        <v>234</v>
      </c>
      <c r="D247" s="2">
        <f>'Demand Profile'!C236</f>
        <v>66</v>
      </c>
      <c r="E247" s="2">
        <f t="shared" ca="1" si="54"/>
        <v>177</v>
      </c>
      <c r="F247" s="2">
        <f t="shared" ca="1" si="44"/>
        <v>0</v>
      </c>
      <c r="G247" s="2">
        <f t="shared" ca="1" si="52"/>
        <v>111</v>
      </c>
      <c r="H247" s="2">
        <f t="shared" ca="1" si="45"/>
        <v>500</v>
      </c>
      <c r="I247" s="2">
        <f t="shared" ca="1" si="46"/>
        <v>342</v>
      </c>
      <c r="J247" s="2" t="str">
        <f t="shared" ca="1" si="53"/>
        <v/>
      </c>
      <c r="K247" s="2">
        <f t="shared" ca="1" si="47"/>
        <v>0</v>
      </c>
      <c r="M247" s="2">
        <v>232</v>
      </c>
      <c r="N247" s="2" t="s">
        <v>234</v>
      </c>
      <c r="O247" s="2">
        <f>'Demand Profile'!D236</f>
        <v>89</v>
      </c>
      <c r="P247" s="2">
        <f t="shared" ca="1" si="55"/>
        <v>471</v>
      </c>
      <c r="Q247" s="2">
        <f t="shared" ca="1" si="48"/>
        <v>0</v>
      </c>
      <c r="R247" s="2">
        <f t="shared" ca="1" si="56"/>
        <v>382</v>
      </c>
      <c r="S247" s="2">
        <f t="shared" ca="1" si="49"/>
        <v>500</v>
      </c>
      <c r="T247" s="2">
        <f t="shared" ca="1" si="50"/>
        <v>509</v>
      </c>
      <c r="U247" s="2" t="str">
        <f t="shared" ca="1" si="57"/>
        <v/>
      </c>
      <c r="V247" s="2">
        <f t="shared" ca="1" si="51"/>
        <v>0</v>
      </c>
    </row>
    <row r="248" spans="2:22" x14ac:dyDescent="0.25">
      <c r="B248" s="2">
        <v>233</v>
      </c>
      <c r="C248" s="2" t="s">
        <v>235</v>
      </c>
      <c r="D248" s="2">
        <f>'Demand Profile'!C237</f>
        <v>77</v>
      </c>
      <c r="E248" s="2">
        <f t="shared" ca="1" si="54"/>
        <v>111</v>
      </c>
      <c r="F248" s="2">
        <f t="shared" ca="1" si="44"/>
        <v>0</v>
      </c>
      <c r="G248" s="2">
        <f t="shared" ca="1" si="52"/>
        <v>34</v>
      </c>
      <c r="H248" s="2">
        <f t="shared" ca="1" si="45"/>
        <v>500</v>
      </c>
      <c r="I248" s="2">
        <f t="shared" ca="1" si="46"/>
        <v>274</v>
      </c>
      <c r="J248" s="2" t="str">
        <f t="shared" ca="1" si="53"/>
        <v/>
      </c>
      <c r="K248" s="2">
        <f t="shared" ca="1" si="47"/>
        <v>0</v>
      </c>
      <c r="M248" s="2">
        <v>233</v>
      </c>
      <c r="N248" s="2" t="s">
        <v>235</v>
      </c>
      <c r="O248" s="2">
        <f>'Demand Profile'!D237</f>
        <v>122</v>
      </c>
      <c r="P248" s="2">
        <f t="shared" ca="1" si="55"/>
        <v>382</v>
      </c>
      <c r="Q248" s="2">
        <f t="shared" ca="1" si="48"/>
        <v>0</v>
      </c>
      <c r="R248" s="2">
        <f t="shared" ca="1" si="56"/>
        <v>260</v>
      </c>
      <c r="S248" s="2">
        <f t="shared" ca="1" si="49"/>
        <v>500</v>
      </c>
      <c r="T248" s="2">
        <f t="shared" ca="1" si="50"/>
        <v>463</v>
      </c>
      <c r="U248" s="2" t="str">
        <f t="shared" ca="1" si="57"/>
        <v/>
      </c>
      <c r="V248" s="2">
        <f t="shared" ca="1" si="51"/>
        <v>0</v>
      </c>
    </row>
    <row r="249" spans="2:22" x14ac:dyDescent="0.25">
      <c r="B249" s="2">
        <v>234</v>
      </c>
      <c r="C249" s="2" t="s">
        <v>236</v>
      </c>
      <c r="D249" s="2">
        <f>'Demand Profile'!C238</f>
        <v>58</v>
      </c>
      <c r="E249" s="2">
        <f t="shared" ca="1" si="54"/>
        <v>34</v>
      </c>
      <c r="F249" s="2">
        <f t="shared" ca="1" si="44"/>
        <v>500</v>
      </c>
      <c r="G249" s="2">
        <f t="shared" ca="1" si="52"/>
        <v>476</v>
      </c>
      <c r="H249" s="2">
        <f t="shared" ca="1" si="45"/>
        <v>0</v>
      </c>
      <c r="I249" s="2">
        <f t="shared" ca="1" si="46"/>
        <v>222</v>
      </c>
      <c r="J249" s="2" t="str">
        <f t="shared" ca="1" si="53"/>
        <v/>
      </c>
      <c r="K249" s="2">
        <f t="shared" ca="1" si="47"/>
        <v>0</v>
      </c>
      <c r="M249" s="2">
        <v>234</v>
      </c>
      <c r="N249" s="2" t="s">
        <v>236</v>
      </c>
      <c r="O249" s="2">
        <f>'Demand Profile'!D238</f>
        <v>57</v>
      </c>
      <c r="P249" s="2">
        <f t="shared" ca="1" si="55"/>
        <v>260</v>
      </c>
      <c r="Q249" s="2">
        <f t="shared" ca="1" si="48"/>
        <v>0</v>
      </c>
      <c r="R249" s="2">
        <f t="shared" ca="1" si="56"/>
        <v>203</v>
      </c>
      <c r="S249" s="2">
        <f t="shared" ca="1" si="49"/>
        <v>500</v>
      </c>
      <c r="T249" s="2">
        <f t="shared" ca="1" si="50"/>
        <v>511</v>
      </c>
      <c r="U249" s="2" t="str">
        <f t="shared" ca="1" si="57"/>
        <v/>
      </c>
      <c r="V249" s="2">
        <f t="shared" ca="1" si="51"/>
        <v>0</v>
      </c>
    </row>
    <row r="250" spans="2:22" x14ac:dyDescent="0.25">
      <c r="B250" s="2">
        <v>235</v>
      </c>
      <c r="C250" s="2" t="s">
        <v>237</v>
      </c>
      <c r="D250" s="2">
        <f>'Demand Profile'!C239</f>
        <v>33</v>
      </c>
      <c r="E250" s="2">
        <f t="shared" ca="1" si="54"/>
        <v>476</v>
      </c>
      <c r="F250" s="2">
        <f t="shared" ca="1" si="44"/>
        <v>0</v>
      </c>
      <c r="G250" s="2">
        <f t="shared" ca="1" si="52"/>
        <v>443</v>
      </c>
      <c r="H250" s="2">
        <f t="shared" ca="1" si="45"/>
        <v>0</v>
      </c>
      <c r="I250" s="2">
        <f t="shared" ca="1" si="46"/>
        <v>202</v>
      </c>
      <c r="J250" s="2" t="str">
        <f t="shared" ca="1" si="53"/>
        <v/>
      </c>
      <c r="K250" s="2">
        <f t="shared" ca="1" si="47"/>
        <v>0</v>
      </c>
      <c r="M250" s="2">
        <v>235</v>
      </c>
      <c r="N250" s="2" t="s">
        <v>237</v>
      </c>
      <c r="O250" s="2">
        <f>'Demand Profile'!D239</f>
        <v>30</v>
      </c>
      <c r="P250" s="2">
        <f t="shared" ca="1" si="55"/>
        <v>203</v>
      </c>
      <c r="Q250" s="2">
        <f t="shared" ca="1" si="48"/>
        <v>0</v>
      </c>
      <c r="R250" s="2">
        <f t="shared" ca="1" si="56"/>
        <v>173</v>
      </c>
      <c r="S250" s="2">
        <f t="shared" ca="1" si="49"/>
        <v>500</v>
      </c>
      <c r="T250" s="2">
        <f t="shared" ca="1" si="50"/>
        <v>599</v>
      </c>
      <c r="U250" s="2" t="str">
        <f t="shared" ca="1" si="57"/>
        <v/>
      </c>
      <c r="V250" s="2">
        <f t="shared" ca="1" si="51"/>
        <v>0</v>
      </c>
    </row>
    <row r="251" spans="2:22" x14ac:dyDescent="0.25">
      <c r="B251" s="2">
        <v>236</v>
      </c>
      <c r="C251" s="2" t="s">
        <v>238</v>
      </c>
      <c r="D251" s="2">
        <f>'Demand Profile'!C240</f>
        <v>95</v>
      </c>
      <c r="E251" s="2">
        <f t="shared" ca="1" si="54"/>
        <v>443</v>
      </c>
      <c r="F251" s="2">
        <f t="shared" ca="1" si="44"/>
        <v>0</v>
      </c>
      <c r="G251" s="2">
        <f t="shared" ca="1" si="52"/>
        <v>348</v>
      </c>
      <c r="H251" s="2">
        <f t="shared" ca="1" si="45"/>
        <v>0</v>
      </c>
      <c r="I251" s="2">
        <f t="shared" ca="1" si="46"/>
        <v>163</v>
      </c>
      <c r="J251" s="2" t="str">
        <f t="shared" ca="1" si="53"/>
        <v/>
      </c>
      <c r="K251" s="2">
        <f t="shared" ca="1" si="47"/>
        <v>0</v>
      </c>
      <c r="M251" s="2">
        <v>236</v>
      </c>
      <c r="N251" s="2" t="s">
        <v>238</v>
      </c>
      <c r="O251" s="2">
        <f>'Demand Profile'!D240</f>
        <v>133</v>
      </c>
      <c r="P251" s="2">
        <f t="shared" ca="1" si="55"/>
        <v>173</v>
      </c>
      <c r="Q251" s="2">
        <f t="shared" ca="1" si="48"/>
        <v>0</v>
      </c>
      <c r="R251" s="2">
        <f t="shared" ca="1" si="56"/>
        <v>40</v>
      </c>
      <c r="S251" s="2">
        <f t="shared" ca="1" si="49"/>
        <v>500</v>
      </c>
      <c r="T251" s="2">
        <f t="shared" ca="1" si="50"/>
        <v>579</v>
      </c>
      <c r="U251" s="2" t="str">
        <f t="shared" ca="1" si="57"/>
        <v>Yes</v>
      </c>
      <c r="V251" s="2">
        <f t="shared" ca="1" si="51"/>
        <v>539</v>
      </c>
    </row>
    <row r="252" spans="2:22" x14ac:dyDescent="0.25">
      <c r="B252" s="2">
        <v>237</v>
      </c>
      <c r="C252" s="2" t="s">
        <v>239</v>
      </c>
      <c r="D252" s="2">
        <f>'Demand Profile'!C241</f>
        <v>27</v>
      </c>
      <c r="E252" s="2">
        <f t="shared" ca="1" si="54"/>
        <v>348</v>
      </c>
      <c r="F252" s="2">
        <f t="shared" ca="1" si="44"/>
        <v>0</v>
      </c>
      <c r="G252" s="2">
        <f t="shared" ca="1" si="52"/>
        <v>321</v>
      </c>
      <c r="H252" s="2">
        <f t="shared" ca="1" si="45"/>
        <v>0</v>
      </c>
      <c r="I252" s="2">
        <f t="shared" ca="1" si="46"/>
        <v>228</v>
      </c>
      <c r="J252" s="2" t="str">
        <f t="shared" ca="1" si="53"/>
        <v/>
      </c>
      <c r="K252" s="2">
        <f t="shared" ca="1" si="47"/>
        <v>0</v>
      </c>
      <c r="M252" s="2">
        <v>237</v>
      </c>
      <c r="N252" s="2" t="s">
        <v>239</v>
      </c>
      <c r="O252" s="2">
        <f>'Demand Profile'!D241</f>
        <v>123</v>
      </c>
      <c r="P252" s="2">
        <f t="shared" ca="1" si="55"/>
        <v>40</v>
      </c>
      <c r="Q252" s="2">
        <f t="shared" ca="1" si="48"/>
        <v>500</v>
      </c>
      <c r="R252" s="2">
        <f t="shared" ca="1" si="56"/>
        <v>417</v>
      </c>
      <c r="S252" s="2">
        <f t="shared" ca="1" si="49"/>
        <v>539</v>
      </c>
      <c r="T252" s="2">
        <f t="shared" ca="1" si="50"/>
        <v>542</v>
      </c>
      <c r="U252" s="2" t="str">
        <f t="shared" ca="1" si="57"/>
        <v/>
      </c>
      <c r="V252" s="2">
        <f t="shared" ca="1" si="51"/>
        <v>0</v>
      </c>
    </row>
    <row r="253" spans="2:22" x14ac:dyDescent="0.25">
      <c r="B253" s="2">
        <v>238</v>
      </c>
      <c r="C253" s="2" t="s">
        <v>240</v>
      </c>
      <c r="D253" s="2">
        <f>'Demand Profile'!C242</f>
        <v>48</v>
      </c>
      <c r="E253" s="2">
        <f t="shared" ca="1" si="54"/>
        <v>321</v>
      </c>
      <c r="F253" s="2">
        <f t="shared" ca="1" si="44"/>
        <v>0</v>
      </c>
      <c r="G253" s="2">
        <f t="shared" ca="1" si="52"/>
        <v>273</v>
      </c>
      <c r="H253" s="2">
        <f t="shared" ca="1" si="45"/>
        <v>0</v>
      </c>
      <c r="I253" s="2">
        <f t="shared" ca="1" si="46"/>
        <v>184</v>
      </c>
      <c r="J253" s="2" t="str">
        <f t="shared" ca="1" si="53"/>
        <v/>
      </c>
      <c r="K253" s="2">
        <f t="shared" ca="1" si="47"/>
        <v>0</v>
      </c>
      <c r="M253" s="2">
        <v>238</v>
      </c>
      <c r="N253" s="2" t="s">
        <v>240</v>
      </c>
      <c r="O253" s="2">
        <f>'Demand Profile'!D242</f>
        <v>44</v>
      </c>
      <c r="P253" s="2">
        <f t="shared" ca="1" si="55"/>
        <v>417</v>
      </c>
      <c r="Q253" s="2">
        <f t="shared" ca="1" si="48"/>
        <v>0</v>
      </c>
      <c r="R253" s="2">
        <f t="shared" ca="1" si="56"/>
        <v>373</v>
      </c>
      <c r="S253" s="2">
        <f t="shared" ca="1" si="49"/>
        <v>539</v>
      </c>
      <c r="T253" s="2">
        <f t="shared" ca="1" si="50"/>
        <v>554</v>
      </c>
      <c r="U253" s="2" t="str">
        <f t="shared" ca="1" si="57"/>
        <v/>
      </c>
      <c r="V253" s="2">
        <f t="shared" ca="1" si="51"/>
        <v>0</v>
      </c>
    </row>
    <row r="254" spans="2:22" x14ac:dyDescent="0.25">
      <c r="B254" s="2">
        <v>239</v>
      </c>
      <c r="C254" s="2" t="s">
        <v>241</v>
      </c>
      <c r="D254" s="2">
        <f>'Demand Profile'!C243</f>
        <v>4</v>
      </c>
      <c r="E254" s="2">
        <f t="shared" ca="1" si="54"/>
        <v>273</v>
      </c>
      <c r="F254" s="2">
        <f t="shared" ca="1" si="44"/>
        <v>0</v>
      </c>
      <c r="G254" s="2">
        <f t="shared" ca="1" si="52"/>
        <v>269</v>
      </c>
      <c r="H254" s="2">
        <f t="shared" ca="1" si="45"/>
        <v>0</v>
      </c>
      <c r="I254" s="2">
        <f t="shared" ca="1" si="46"/>
        <v>220</v>
      </c>
      <c r="J254" s="2" t="str">
        <f t="shared" ca="1" si="53"/>
        <v/>
      </c>
      <c r="K254" s="2">
        <f t="shared" ca="1" si="47"/>
        <v>0</v>
      </c>
      <c r="M254" s="2">
        <v>239</v>
      </c>
      <c r="N254" s="2" t="s">
        <v>241</v>
      </c>
      <c r="O254" s="2">
        <f>'Demand Profile'!D243</f>
        <v>76</v>
      </c>
      <c r="P254" s="2">
        <f t="shared" ca="1" si="55"/>
        <v>373</v>
      </c>
      <c r="Q254" s="2">
        <f t="shared" ca="1" si="48"/>
        <v>0</v>
      </c>
      <c r="R254" s="2">
        <f t="shared" ca="1" si="56"/>
        <v>297</v>
      </c>
      <c r="S254" s="2">
        <f t="shared" ca="1" si="49"/>
        <v>539</v>
      </c>
      <c r="T254" s="2">
        <f t="shared" ca="1" si="50"/>
        <v>558</v>
      </c>
      <c r="U254" s="2" t="str">
        <f t="shared" ca="1" si="57"/>
        <v/>
      </c>
      <c r="V254" s="2">
        <f t="shared" ca="1" si="51"/>
        <v>0</v>
      </c>
    </row>
    <row r="255" spans="2:22" x14ac:dyDescent="0.25">
      <c r="B255" s="2">
        <v>240</v>
      </c>
      <c r="C255" s="2" t="s">
        <v>242</v>
      </c>
      <c r="D255" s="2">
        <f>'Demand Profile'!C244</f>
        <v>9</v>
      </c>
      <c r="E255" s="2">
        <f t="shared" ca="1" si="54"/>
        <v>269</v>
      </c>
      <c r="F255" s="2">
        <f t="shared" ca="1" si="44"/>
        <v>0</v>
      </c>
      <c r="G255" s="2">
        <f t="shared" ca="1" si="52"/>
        <v>260</v>
      </c>
      <c r="H255" s="2">
        <f t="shared" ca="1" si="45"/>
        <v>0</v>
      </c>
      <c r="I255" s="2">
        <f t="shared" ca="1" si="46"/>
        <v>238</v>
      </c>
      <c r="J255" s="2" t="str">
        <f t="shared" ca="1" si="53"/>
        <v/>
      </c>
      <c r="K255" s="2">
        <f t="shared" ca="1" si="47"/>
        <v>0</v>
      </c>
      <c r="M255" s="2">
        <v>240</v>
      </c>
      <c r="N255" s="2" t="s">
        <v>242</v>
      </c>
      <c r="O255" s="2">
        <f>'Demand Profile'!D244</f>
        <v>105</v>
      </c>
      <c r="P255" s="2">
        <f t="shared" ca="1" si="55"/>
        <v>297</v>
      </c>
      <c r="Q255" s="2">
        <f t="shared" ca="1" si="48"/>
        <v>0</v>
      </c>
      <c r="R255" s="2">
        <f t="shared" ca="1" si="56"/>
        <v>192</v>
      </c>
      <c r="S255" s="2">
        <f t="shared" ca="1" si="49"/>
        <v>539</v>
      </c>
      <c r="T255" s="2">
        <f t="shared" ca="1" si="50"/>
        <v>567</v>
      </c>
      <c r="U255" s="2" t="str">
        <f t="shared" ca="1" si="57"/>
        <v/>
      </c>
      <c r="V255" s="2">
        <f t="shared" ca="1" si="51"/>
        <v>0</v>
      </c>
    </row>
    <row r="256" spans="2:22" x14ac:dyDescent="0.25">
      <c r="B256" s="2">
        <v>241</v>
      </c>
      <c r="C256" s="2" t="s">
        <v>243</v>
      </c>
      <c r="D256" s="2">
        <f>'Demand Profile'!C245</f>
        <v>6</v>
      </c>
      <c r="E256" s="2">
        <f t="shared" ca="1" si="54"/>
        <v>260</v>
      </c>
      <c r="F256" s="2">
        <f t="shared" ca="1" si="44"/>
        <v>0</v>
      </c>
      <c r="G256" s="2">
        <f t="shared" ca="1" si="52"/>
        <v>254</v>
      </c>
      <c r="H256" s="2">
        <f t="shared" ca="1" si="45"/>
        <v>0</v>
      </c>
      <c r="I256" s="2">
        <f t="shared" ca="1" si="46"/>
        <v>282</v>
      </c>
      <c r="J256" s="2" t="str">
        <f t="shared" ca="1" si="53"/>
        <v>Yes</v>
      </c>
      <c r="K256" s="2">
        <f t="shared" ca="1" si="47"/>
        <v>500</v>
      </c>
      <c r="M256" s="2">
        <v>241</v>
      </c>
      <c r="N256" s="2" t="s">
        <v>243</v>
      </c>
      <c r="O256" s="2">
        <f>'Demand Profile'!D245</f>
        <v>118</v>
      </c>
      <c r="P256" s="2">
        <f t="shared" ca="1" si="55"/>
        <v>192</v>
      </c>
      <c r="Q256" s="2">
        <f t="shared" ca="1" si="48"/>
        <v>0</v>
      </c>
      <c r="R256" s="2">
        <f t="shared" ca="1" si="56"/>
        <v>74</v>
      </c>
      <c r="S256" s="2">
        <f t="shared" ca="1" si="49"/>
        <v>539</v>
      </c>
      <c r="T256" s="2">
        <f t="shared" ca="1" si="50"/>
        <v>525</v>
      </c>
      <c r="U256" s="2" t="str">
        <f t="shared" ca="1" si="57"/>
        <v/>
      </c>
      <c r="V256" s="2">
        <f t="shared" ca="1" si="51"/>
        <v>0</v>
      </c>
    </row>
    <row r="257" spans="2:22" x14ac:dyDescent="0.25">
      <c r="B257" s="2">
        <v>242</v>
      </c>
      <c r="C257" s="2" t="s">
        <v>244</v>
      </c>
      <c r="D257" s="2">
        <f>'Demand Profile'!C246</f>
        <v>13</v>
      </c>
      <c r="E257" s="2">
        <f t="shared" ca="1" si="54"/>
        <v>254</v>
      </c>
      <c r="F257" s="2">
        <f t="shared" ca="1" si="44"/>
        <v>0</v>
      </c>
      <c r="G257" s="2">
        <f t="shared" ca="1" si="52"/>
        <v>241</v>
      </c>
      <c r="H257" s="2">
        <f t="shared" ca="1" si="45"/>
        <v>500</v>
      </c>
      <c r="I257" s="2">
        <f t="shared" ca="1" si="46"/>
        <v>282</v>
      </c>
      <c r="J257" s="2" t="str">
        <f t="shared" ca="1" si="53"/>
        <v/>
      </c>
      <c r="K257" s="2">
        <f t="shared" ca="1" si="47"/>
        <v>0</v>
      </c>
      <c r="M257" s="2">
        <v>242</v>
      </c>
      <c r="N257" s="2" t="s">
        <v>244</v>
      </c>
      <c r="O257" s="2">
        <f>'Demand Profile'!D246</f>
        <v>113</v>
      </c>
      <c r="P257" s="2">
        <f t="shared" ca="1" si="55"/>
        <v>74</v>
      </c>
      <c r="Q257" s="2">
        <f t="shared" ca="1" si="48"/>
        <v>539</v>
      </c>
      <c r="R257" s="2">
        <f t="shared" ca="1" si="56"/>
        <v>500</v>
      </c>
      <c r="S257" s="2">
        <f t="shared" ca="1" si="49"/>
        <v>0</v>
      </c>
      <c r="T257" s="2">
        <f t="shared" ca="1" si="50"/>
        <v>486</v>
      </c>
      <c r="U257" s="2" t="str">
        <f t="shared" ca="1" si="57"/>
        <v/>
      </c>
      <c r="V257" s="2">
        <f t="shared" ca="1" si="51"/>
        <v>0</v>
      </c>
    </row>
    <row r="258" spans="2:22" x14ac:dyDescent="0.25">
      <c r="B258" s="2">
        <v>243</v>
      </c>
      <c r="C258" s="2" t="s">
        <v>245</v>
      </c>
      <c r="D258" s="2">
        <f>'Demand Profile'!C247</f>
        <v>56</v>
      </c>
      <c r="E258" s="2">
        <f t="shared" ca="1" si="54"/>
        <v>241</v>
      </c>
      <c r="F258" s="2">
        <f t="shared" ca="1" si="44"/>
        <v>0</v>
      </c>
      <c r="G258" s="2">
        <f t="shared" ca="1" si="52"/>
        <v>185</v>
      </c>
      <c r="H258" s="2">
        <f t="shared" ca="1" si="45"/>
        <v>500</v>
      </c>
      <c r="I258" s="2">
        <f t="shared" ca="1" si="46"/>
        <v>245</v>
      </c>
      <c r="J258" s="2" t="str">
        <f t="shared" ca="1" si="53"/>
        <v/>
      </c>
      <c r="K258" s="2">
        <f t="shared" ca="1" si="47"/>
        <v>0</v>
      </c>
      <c r="M258" s="2">
        <v>243</v>
      </c>
      <c r="N258" s="2" t="s">
        <v>245</v>
      </c>
      <c r="O258" s="2">
        <f>'Demand Profile'!D247</f>
        <v>86</v>
      </c>
      <c r="P258" s="2">
        <f t="shared" ca="1" si="55"/>
        <v>500</v>
      </c>
      <c r="Q258" s="2">
        <f t="shared" ca="1" si="48"/>
        <v>0</v>
      </c>
      <c r="R258" s="2">
        <f t="shared" ca="1" si="56"/>
        <v>414</v>
      </c>
      <c r="S258" s="2">
        <f t="shared" ca="1" si="49"/>
        <v>0</v>
      </c>
      <c r="T258" s="2">
        <f t="shared" ca="1" si="50"/>
        <v>412</v>
      </c>
      <c r="U258" s="2" t="str">
        <f t="shared" ca="1" si="57"/>
        <v/>
      </c>
      <c r="V258" s="2">
        <f t="shared" ca="1" si="51"/>
        <v>0</v>
      </c>
    </row>
    <row r="259" spans="2:22" x14ac:dyDescent="0.25">
      <c r="B259" s="2">
        <v>244</v>
      </c>
      <c r="C259" s="2" t="s">
        <v>246</v>
      </c>
      <c r="D259" s="2">
        <f>'Demand Profile'!C248</f>
        <v>92</v>
      </c>
      <c r="E259" s="2">
        <f t="shared" ca="1" si="54"/>
        <v>185</v>
      </c>
      <c r="F259" s="2">
        <f t="shared" ca="1" si="44"/>
        <v>0</v>
      </c>
      <c r="G259" s="2">
        <f t="shared" ca="1" si="52"/>
        <v>93</v>
      </c>
      <c r="H259" s="2">
        <f t="shared" ca="1" si="45"/>
        <v>500</v>
      </c>
      <c r="I259" s="2">
        <f t="shared" ca="1" si="46"/>
        <v>155</v>
      </c>
      <c r="J259" s="2" t="str">
        <f t="shared" ca="1" si="53"/>
        <v/>
      </c>
      <c r="K259" s="2">
        <f t="shared" ca="1" si="47"/>
        <v>0</v>
      </c>
      <c r="M259" s="2">
        <v>244</v>
      </c>
      <c r="N259" s="2" t="s">
        <v>246</v>
      </c>
      <c r="O259" s="2">
        <f>'Demand Profile'!D248</f>
        <v>56</v>
      </c>
      <c r="P259" s="2">
        <f t="shared" ca="1" si="55"/>
        <v>414</v>
      </c>
      <c r="Q259" s="2">
        <f t="shared" ca="1" si="48"/>
        <v>0</v>
      </c>
      <c r="R259" s="2">
        <f t="shared" ca="1" si="56"/>
        <v>358</v>
      </c>
      <c r="S259" s="2">
        <f t="shared" ca="1" si="49"/>
        <v>0</v>
      </c>
      <c r="T259" s="2">
        <f t="shared" ca="1" si="50"/>
        <v>386</v>
      </c>
      <c r="U259" s="2" t="str">
        <f t="shared" ca="1" si="57"/>
        <v>Yes</v>
      </c>
      <c r="V259" s="2">
        <f t="shared" ca="1" si="51"/>
        <v>500</v>
      </c>
    </row>
    <row r="260" spans="2:22" x14ac:dyDescent="0.25">
      <c r="B260" s="2">
        <v>245</v>
      </c>
      <c r="C260" s="2" t="s">
        <v>247</v>
      </c>
      <c r="D260" s="2">
        <f>'Demand Profile'!C249</f>
        <v>4</v>
      </c>
      <c r="E260" s="2">
        <f t="shared" ca="1" si="54"/>
        <v>93</v>
      </c>
      <c r="F260" s="2">
        <f t="shared" ca="1" si="44"/>
        <v>0</v>
      </c>
      <c r="G260" s="2">
        <f t="shared" ca="1" si="52"/>
        <v>89</v>
      </c>
      <c r="H260" s="2">
        <f t="shared" ca="1" si="45"/>
        <v>500</v>
      </c>
      <c r="I260" s="2">
        <f t="shared" ca="1" si="46"/>
        <v>171</v>
      </c>
      <c r="J260" s="2" t="str">
        <f t="shared" ca="1" si="53"/>
        <v/>
      </c>
      <c r="K260" s="2">
        <f t="shared" ca="1" si="47"/>
        <v>0</v>
      </c>
      <c r="M260" s="2">
        <v>245</v>
      </c>
      <c r="N260" s="2" t="s">
        <v>247</v>
      </c>
      <c r="O260" s="2">
        <f>'Demand Profile'!D249</f>
        <v>80</v>
      </c>
      <c r="P260" s="2">
        <f t="shared" ca="1" si="55"/>
        <v>358</v>
      </c>
      <c r="Q260" s="2">
        <f t="shared" ca="1" si="48"/>
        <v>0</v>
      </c>
      <c r="R260" s="2">
        <f t="shared" ca="1" si="56"/>
        <v>278</v>
      </c>
      <c r="S260" s="2">
        <f t="shared" ca="1" si="49"/>
        <v>500</v>
      </c>
      <c r="T260" s="2">
        <f t="shared" ca="1" si="50"/>
        <v>345</v>
      </c>
      <c r="U260" s="2" t="str">
        <f t="shared" ca="1" si="57"/>
        <v/>
      </c>
      <c r="V260" s="2">
        <f t="shared" ca="1" si="51"/>
        <v>0</v>
      </c>
    </row>
    <row r="261" spans="2:22" x14ac:dyDescent="0.25">
      <c r="B261" s="2">
        <v>246</v>
      </c>
      <c r="C261" s="2" t="s">
        <v>248</v>
      </c>
      <c r="D261" s="2">
        <f>'Demand Profile'!C250</f>
        <v>40</v>
      </c>
      <c r="E261" s="2">
        <f t="shared" ca="1" si="54"/>
        <v>89</v>
      </c>
      <c r="F261" s="2">
        <f t="shared" ca="1" si="44"/>
        <v>0</v>
      </c>
      <c r="G261" s="2">
        <f t="shared" ca="1" si="52"/>
        <v>49</v>
      </c>
      <c r="H261" s="2">
        <f t="shared" ca="1" si="45"/>
        <v>500</v>
      </c>
      <c r="I261" s="2">
        <f t="shared" ca="1" si="46"/>
        <v>197</v>
      </c>
      <c r="J261" s="2" t="str">
        <f t="shared" ca="1" si="53"/>
        <v/>
      </c>
      <c r="K261" s="2">
        <f t="shared" ca="1" si="47"/>
        <v>0</v>
      </c>
      <c r="M261" s="2">
        <v>246</v>
      </c>
      <c r="N261" s="2" t="s">
        <v>248</v>
      </c>
      <c r="O261" s="2">
        <f>'Demand Profile'!D250</f>
        <v>114</v>
      </c>
      <c r="P261" s="2">
        <f t="shared" ca="1" si="55"/>
        <v>278</v>
      </c>
      <c r="Q261" s="2">
        <f t="shared" ca="1" si="48"/>
        <v>0</v>
      </c>
      <c r="R261" s="2">
        <f t="shared" ca="1" si="56"/>
        <v>164</v>
      </c>
      <c r="S261" s="2">
        <f t="shared" ca="1" si="49"/>
        <v>500</v>
      </c>
      <c r="T261" s="2">
        <f t="shared" ca="1" si="50"/>
        <v>323</v>
      </c>
      <c r="U261" s="2" t="str">
        <f t="shared" ca="1" si="57"/>
        <v/>
      </c>
      <c r="V261" s="2">
        <f t="shared" ca="1" si="51"/>
        <v>0</v>
      </c>
    </row>
    <row r="262" spans="2:22" x14ac:dyDescent="0.25">
      <c r="B262" s="2">
        <v>247</v>
      </c>
      <c r="C262" s="2" t="s">
        <v>249</v>
      </c>
      <c r="D262" s="2">
        <f>'Demand Profile'!C251</f>
        <v>27</v>
      </c>
      <c r="E262" s="2">
        <f t="shared" ca="1" si="54"/>
        <v>49</v>
      </c>
      <c r="F262" s="2">
        <f t="shared" ca="1" si="44"/>
        <v>0</v>
      </c>
      <c r="G262" s="2">
        <f t="shared" ca="1" si="52"/>
        <v>22</v>
      </c>
      <c r="H262" s="2">
        <f t="shared" ca="1" si="45"/>
        <v>500</v>
      </c>
      <c r="I262" s="2">
        <f t="shared" ca="1" si="46"/>
        <v>269</v>
      </c>
      <c r="J262" s="2" t="str">
        <f t="shared" ca="1" si="53"/>
        <v/>
      </c>
      <c r="K262" s="2">
        <f t="shared" ca="1" si="47"/>
        <v>0</v>
      </c>
      <c r="M262" s="2">
        <v>247</v>
      </c>
      <c r="N262" s="2" t="s">
        <v>249</v>
      </c>
      <c r="O262" s="2">
        <f>'Demand Profile'!D251</f>
        <v>76</v>
      </c>
      <c r="P262" s="2">
        <f t="shared" ca="1" si="55"/>
        <v>164</v>
      </c>
      <c r="Q262" s="2">
        <f t="shared" ca="1" si="48"/>
        <v>0</v>
      </c>
      <c r="R262" s="2">
        <f t="shared" ca="1" si="56"/>
        <v>88</v>
      </c>
      <c r="S262" s="2">
        <f t="shared" ca="1" si="49"/>
        <v>500</v>
      </c>
      <c r="T262" s="2">
        <f t="shared" ca="1" si="50"/>
        <v>355</v>
      </c>
      <c r="U262" s="2" t="str">
        <f t="shared" ca="1" si="57"/>
        <v/>
      </c>
      <c r="V262" s="2">
        <f t="shared" ca="1" si="51"/>
        <v>0</v>
      </c>
    </row>
    <row r="263" spans="2:22" x14ac:dyDescent="0.25">
      <c r="B263" s="2">
        <v>248</v>
      </c>
      <c r="C263" s="2" t="s">
        <v>250</v>
      </c>
      <c r="D263" s="2">
        <f>'Demand Profile'!C252</f>
        <v>50</v>
      </c>
      <c r="E263" s="2">
        <f t="shared" ca="1" si="54"/>
        <v>22</v>
      </c>
      <c r="F263" s="2">
        <f t="shared" ca="1" si="44"/>
        <v>500</v>
      </c>
      <c r="G263" s="2">
        <f t="shared" ca="1" si="52"/>
        <v>472</v>
      </c>
      <c r="H263" s="2">
        <f t="shared" ca="1" si="45"/>
        <v>0</v>
      </c>
      <c r="I263" s="2">
        <f t="shared" ca="1" si="46"/>
        <v>226</v>
      </c>
      <c r="J263" s="2" t="str">
        <f t="shared" ca="1" si="53"/>
        <v/>
      </c>
      <c r="K263" s="2">
        <f t="shared" ca="1" si="47"/>
        <v>0</v>
      </c>
      <c r="M263" s="2">
        <v>248</v>
      </c>
      <c r="N263" s="2" t="s">
        <v>250</v>
      </c>
      <c r="O263" s="2">
        <f>'Demand Profile'!D252</f>
        <v>74</v>
      </c>
      <c r="P263" s="2">
        <f t="shared" ca="1" si="55"/>
        <v>88</v>
      </c>
      <c r="Q263" s="2">
        <f t="shared" ca="1" si="48"/>
        <v>0</v>
      </c>
      <c r="R263" s="2">
        <f t="shared" ca="1" si="56"/>
        <v>14</v>
      </c>
      <c r="S263" s="2">
        <f t="shared" ca="1" si="49"/>
        <v>500</v>
      </c>
      <c r="T263" s="2">
        <f t="shared" ca="1" si="50"/>
        <v>397</v>
      </c>
      <c r="U263" s="2" t="str">
        <f t="shared" ca="1" si="57"/>
        <v/>
      </c>
      <c r="V263" s="2">
        <f t="shared" ca="1" si="51"/>
        <v>0</v>
      </c>
    </row>
    <row r="264" spans="2:22" x14ac:dyDescent="0.25">
      <c r="B264" s="2">
        <v>249</v>
      </c>
      <c r="C264" s="2" t="s">
        <v>251</v>
      </c>
      <c r="D264" s="2">
        <f>'Demand Profile'!C253</f>
        <v>13</v>
      </c>
      <c r="E264" s="2">
        <f t="shared" ca="1" si="54"/>
        <v>472</v>
      </c>
      <c r="F264" s="2">
        <f t="shared" ca="1" si="44"/>
        <v>0</v>
      </c>
      <c r="G264" s="2">
        <f t="shared" ca="1" si="52"/>
        <v>459</v>
      </c>
      <c r="H264" s="2">
        <f t="shared" ca="1" si="45"/>
        <v>0</v>
      </c>
      <c r="I264" s="2">
        <f t="shared" ca="1" si="46"/>
        <v>262</v>
      </c>
      <c r="J264" s="2" t="str">
        <f t="shared" ca="1" si="53"/>
        <v/>
      </c>
      <c r="K264" s="2">
        <f t="shared" ca="1" si="47"/>
        <v>0</v>
      </c>
      <c r="M264" s="2">
        <v>249</v>
      </c>
      <c r="N264" s="2" t="s">
        <v>251</v>
      </c>
      <c r="O264" s="2">
        <f>'Demand Profile'!D253</f>
        <v>12</v>
      </c>
      <c r="P264" s="2">
        <f t="shared" ca="1" si="55"/>
        <v>14</v>
      </c>
      <c r="Q264" s="2">
        <f t="shared" ca="1" si="48"/>
        <v>0</v>
      </c>
      <c r="R264" s="2">
        <f t="shared" ca="1" si="56"/>
        <v>2</v>
      </c>
      <c r="S264" s="2">
        <f t="shared" ca="1" si="49"/>
        <v>500</v>
      </c>
      <c r="T264" s="2">
        <f t="shared" ca="1" si="50"/>
        <v>523</v>
      </c>
      <c r="U264" s="2" t="str">
        <f t="shared" ca="1" si="57"/>
        <v>Yes</v>
      </c>
      <c r="V264" s="2">
        <f t="shared" ca="1" si="51"/>
        <v>521</v>
      </c>
    </row>
    <row r="265" spans="2:22" x14ac:dyDescent="0.25">
      <c r="B265" s="2">
        <v>250</v>
      </c>
      <c r="C265" s="2" t="s">
        <v>252</v>
      </c>
      <c r="D265" s="2">
        <f>'Demand Profile'!C254</f>
        <v>19</v>
      </c>
      <c r="E265" s="2">
        <f t="shared" ca="1" si="54"/>
        <v>459</v>
      </c>
      <c r="F265" s="2">
        <f t="shared" ca="1" si="44"/>
        <v>0</v>
      </c>
      <c r="G265" s="2">
        <f t="shared" ca="1" si="52"/>
        <v>440</v>
      </c>
      <c r="H265" s="2">
        <f t="shared" ca="1" si="45"/>
        <v>0</v>
      </c>
      <c r="I265" s="2">
        <f t="shared" ca="1" si="46"/>
        <v>289</v>
      </c>
      <c r="J265" s="2" t="str">
        <f t="shared" ca="1" si="53"/>
        <v/>
      </c>
      <c r="K265" s="2">
        <f t="shared" ca="1" si="47"/>
        <v>0</v>
      </c>
      <c r="M265" s="2">
        <v>250</v>
      </c>
      <c r="N265" s="2" t="s">
        <v>252</v>
      </c>
      <c r="O265" s="2">
        <f>'Demand Profile'!D254</f>
        <v>30</v>
      </c>
      <c r="P265" s="2">
        <f t="shared" ca="1" si="55"/>
        <v>2</v>
      </c>
      <c r="Q265" s="2">
        <f t="shared" ca="1" si="48"/>
        <v>500</v>
      </c>
      <c r="R265" s="2">
        <f t="shared" ca="1" si="56"/>
        <v>472</v>
      </c>
      <c r="S265" s="2">
        <f t="shared" ca="1" si="49"/>
        <v>521</v>
      </c>
      <c r="T265" s="2">
        <f t="shared" ca="1" si="50"/>
        <v>552</v>
      </c>
      <c r="U265" s="2" t="str">
        <f t="shared" ca="1" si="57"/>
        <v/>
      </c>
      <c r="V265" s="2">
        <f t="shared" ca="1" si="51"/>
        <v>0</v>
      </c>
    </row>
    <row r="266" spans="2:22" x14ac:dyDescent="0.25">
      <c r="B266" s="2">
        <v>251</v>
      </c>
      <c r="C266" s="2" t="s">
        <v>253</v>
      </c>
      <c r="D266" s="2">
        <f>'Demand Profile'!C255</f>
        <v>2</v>
      </c>
      <c r="E266" s="2">
        <f t="shared" ca="1" si="54"/>
        <v>440</v>
      </c>
      <c r="F266" s="2">
        <f t="shared" ca="1" si="44"/>
        <v>0</v>
      </c>
      <c r="G266" s="2">
        <f t="shared" ca="1" si="52"/>
        <v>438</v>
      </c>
      <c r="H266" s="2">
        <f t="shared" ca="1" si="45"/>
        <v>0</v>
      </c>
      <c r="I266" s="2">
        <f t="shared" ca="1" si="46"/>
        <v>303</v>
      </c>
      <c r="J266" s="2" t="str">
        <f t="shared" ca="1" si="53"/>
        <v/>
      </c>
      <c r="K266" s="2">
        <f t="shared" ca="1" si="47"/>
        <v>0</v>
      </c>
      <c r="M266" s="2">
        <v>251</v>
      </c>
      <c r="N266" s="2" t="s">
        <v>253</v>
      </c>
      <c r="O266" s="2">
        <f>'Demand Profile'!D255</f>
        <v>39</v>
      </c>
      <c r="P266" s="2">
        <f t="shared" ca="1" si="55"/>
        <v>472</v>
      </c>
      <c r="Q266" s="2">
        <f t="shared" ca="1" si="48"/>
        <v>0</v>
      </c>
      <c r="R266" s="2">
        <f t="shared" ca="1" si="56"/>
        <v>433</v>
      </c>
      <c r="S266" s="2">
        <f t="shared" ca="1" si="49"/>
        <v>521</v>
      </c>
      <c r="T266" s="2">
        <f t="shared" ca="1" si="50"/>
        <v>555</v>
      </c>
      <c r="U266" s="2" t="str">
        <f t="shared" ca="1" si="57"/>
        <v/>
      </c>
      <c r="V266" s="2">
        <f t="shared" ca="1" si="51"/>
        <v>0</v>
      </c>
    </row>
    <row r="267" spans="2:22" x14ac:dyDescent="0.25">
      <c r="B267" s="2">
        <v>252</v>
      </c>
      <c r="C267" s="2" t="s">
        <v>254</v>
      </c>
      <c r="D267" s="2">
        <f>'Demand Profile'!C256</f>
        <v>20</v>
      </c>
      <c r="E267" s="2">
        <f t="shared" ca="1" si="54"/>
        <v>438</v>
      </c>
      <c r="F267" s="2">
        <f t="shared" ca="1" si="44"/>
        <v>0</v>
      </c>
      <c r="G267" s="2">
        <f t="shared" ca="1" si="52"/>
        <v>418</v>
      </c>
      <c r="H267" s="2">
        <f t="shared" ca="1" si="45"/>
        <v>0</v>
      </c>
      <c r="I267" s="2">
        <f t="shared" ca="1" si="46"/>
        <v>300</v>
      </c>
      <c r="J267" s="2" t="str">
        <f t="shared" ca="1" si="53"/>
        <v/>
      </c>
      <c r="K267" s="2">
        <f t="shared" ca="1" si="47"/>
        <v>0</v>
      </c>
      <c r="M267" s="2">
        <v>252</v>
      </c>
      <c r="N267" s="2" t="s">
        <v>254</v>
      </c>
      <c r="O267" s="2">
        <f>'Demand Profile'!D256</f>
        <v>92</v>
      </c>
      <c r="P267" s="2">
        <f t="shared" ca="1" si="55"/>
        <v>433</v>
      </c>
      <c r="Q267" s="2">
        <f t="shared" ca="1" si="48"/>
        <v>0</v>
      </c>
      <c r="R267" s="2">
        <f t="shared" ca="1" si="56"/>
        <v>341</v>
      </c>
      <c r="S267" s="2">
        <f t="shared" ca="1" si="49"/>
        <v>521</v>
      </c>
      <c r="T267" s="2">
        <f t="shared" ca="1" si="50"/>
        <v>587</v>
      </c>
      <c r="U267" s="2" t="str">
        <f t="shared" ca="1" si="57"/>
        <v/>
      </c>
      <c r="V267" s="2">
        <f t="shared" ca="1" si="51"/>
        <v>0</v>
      </c>
    </row>
    <row r="268" spans="2:22" x14ac:dyDescent="0.25">
      <c r="B268" s="2">
        <v>253</v>
      </c>
      <c r="C268" s="2" t="s">
        <v>255</v>
      </c>
      <c r="D268" s="2">
        <f>'Demand Profile'!C257</f>
        <v>66</v>
      </c>
      <c r="E268" s="2">
        <f t="shared" ca="1" si="54"/>
        <v>418</v>
      </c>
      <c r="F268" s="2">
        <f t="shared" ca="1" si="44"/>
        <v>0</v>
      </c>
      <c r="G268" s="2">
        <f t="shared" ca="1" si="52"/>
        <v>352</v>
      </c>
      <c r="H268" s="2">
        <f t="shared" ca="1" si="45"/>
        <v>0</v>
      </c>
      <c r="I268" s="2">
        <f t="shared" ca="1" si="46"/>
        <v>318</v>
      </c>
      <c r="J268" s="2" t="str">
        <f t="shared" ca="1" si="53"/>
        <v/>
      </c>
      <c r="K268" s="2">
        <f t="shared" ca="1" si="47"/>
        <v>0</v>
      </c>
      <c r="M268" s="2">
        <v>253</v>
      </c>
      <c r="N268" s="2" t="s">
        <v>255</v>
      </c>
      <c r="O268" s="2">
        <f>'Demand Profile'!D257</f>
        <v>108</v>
      </c>
      <c r="P268" s="2">
        <f t="shared" ca="1" si="55"/>
        <v>341</v>
      </c>
      <c r="Q268" s="2">
        <f t="shared" ca="1" si="48"/>
        <v>0</v>
      </c>
      <c r="R268" s="2">
        <f t="shared" ca="1" si="56"/>
        <v>233</v>
      </c>
      <c r="S268" s="2">
        <f t="shared" ca="1" si="49"/>
        <v>521</v>
      </c>
      <c r="T268" s="2">
        <f t="shared" ca="1" si="50"/>
        <v>518</v>
      </c>
      <c r="U268" s="2" t="str">
        <f t="shared" ca="1" si="57"/>
        <v/>
      </c>
      <c r="V268" s="2">
        <f t="shared" ca="1" si="51"/>
        <v>0</v>
      </c>
    </row>
    <row r="269" spans="2:22" x14ac:dyDescent="0.25">
      <c r="B269" s="2">
        <v>254</v>
      </c>
      <c r="C269" s="2" t="s">
        <v>256</v>
      </c>
      <c r="D269" s="2">
        <f>'Demand Profile'!C258</f>
        <v>99</v>
      </c>
      <c r="E269" s="2">
        <f t="shared" ca="1" si="54"/>
        <v>352</v>
      </c>
      <c r="F269" s="2">
        <f t="shared" ca="1" si="44"/>
        <v>0</v>
      </c>
      <c r="G269" s="2">
        <f t="shared" ca="1" si="52"/>
        <v>253</v>
      </c>
      <c r="H269" s="2">
        <f t="shared" ca="1" si="45"/>
        <v>0</v>
      </c>
      <c r="I269" s="2">
        <f t="shared" ca="1" si="46"/>
        <v>226</v>
      </c>
      <c r="J269" s="2" t="str">
        <f t="shared" ca="1" si="53"/>
        <v/>
      </c>
      <c r="K269" s="2">
        <f t="shared" ca="1" si="47"/>
        <v>0</v>
      </c>
      <c r="M269" s="2">
        <v>254</v>
      </c>
      <c r="N269" s="2" t="s">
        <v>256</v>
      </c>
      <c r="O269" s="2">
        <f>'Demand Profile'!D258</f>
        <v>116</v>
      </c>
      <c r="P269" s="2">
        <f t="shared" ca="1" si="55"/>
        <v>233</v>
      </c>
      <c r="Q269" s="2">
        <f t="shared" ca="1" si="48"/>
        <v>0</v>
      </c>
      <c r="R269" s="2">
        <f t="shared" ca="1" si="56"/>
        <v>117</v>
      </c>
      <c r="S269" s="2">
        <f t="shared" ca="1" si="49"/>
        <v>521</v>
      </c>
      <c r="T269" s="2">
        <f t="shared" ca="1" si="50"/>
        <v>514</v>
      </c>
      <c r="U269" s="2" t="str">
        <f t="shared" ca="1" si="57"/>
        <v/>
      </c>
      <c r="V269" s="2">
        <f t="shared" ca="1" si="51"/>
        <v>0</v>
      </c>
    </row>
    <row r="270" spans="2:22" x14ac:dyDescent="0.25">
      <c r="B270" s="2">
        <v>255</v>
      </c>
      <c r="C270" s="2" t="s">
        <v>257</v>
      </c>
      <c r="D270" s="2">
        <f>'Demand Profile'!C259</f>
        <v>7</v>
      </c>
      <c r="E270" s="2">
        <f t="shared" ca="1" si="54"/>
        <v>253</v>
      </c>
      <c r="F270" s="2">
        <f t="shared" ca="1" si="44"/>
        <v>0</v>
      </c>
      <c r="G270" s="2">
        <f t="shared" ca="1" si="52"/>
        <v>246</v>
      </c>
      <c r="H270" s="2">
        <f t="shared" ca="1" si="45"/>
        <v>0</v>
      </c>
      <c r="I270" s="2">
        <f t="shared" ca="1" si="46"/>
        <v>258</v>
      </c>
      <c r="J270" s="2" t="str">
        <f t="shared" ca="1" si="53"/>
        <v>Yes</v>
      </c>
      <c r="K270" s="2">
        <f t="shared" ca="1" si="47"/>
        <v>500</v>
      </c>
      <c r="M270" s="2">
        <v>255</v>
      </c>
      <c r="N270" s="2" t="s">
        <v>257</v>
      </c>
      <c r="O270" s="2">
        <f>'Demand Profile'!D259</f>
        <v>138</v>
      </c>
      <c r="P270" s="2">
        <f t="shared" ca="1" si="55"/>
        <v>117</v>
      </c>
      <c r="Q270" s="2">
        <f t="shared" ca="1" si="48"/>
        <v>521</v>
      </c>
      <c r="R270" s="2">
        <f t="shared" ca="1" si="56"/>
        <v>500</v>
      </c>
      <c r="S270" s="2">
        <f t="shared" ca="1" si="49"/>
        <v>0</v>
      </c>
      <c r="T270" s="2">
        <f t="shared" ca="1" si="50"/>
        <v>482</v>
      </c>
      <c r="U270" s="2" t="str">
        <f t="shared" ca="1" si="57"/>
        <v/>
      </c>
      <c r="V270" s="2">
        <f t="shared" ca="1" si="51"/>
        <v>0</v>
      </c>
    </row>
    <row r="271" spans="2:22" x14ac:dyDescent="0.25">
      <c r="B271" s="2">
        <v>256</v>
      </c>
      <c r="C271" s="2" t="s">
        <v>258</v>
      </c>
      <c r="D271" s="2">
        <f>'Demand Profile'!C260</f>
        <v>49</v>
      </c>
      <c r="E271" s="2">
        <f t="shared" ca="1" si="54"/>
        <v>246</v>
      </c>
      <c r="F271" s="2">
        <f t="shared" ca="1" si="44"/>
        <v>0</v>
      </c>
      <c r="G271" s="2">
        <f t="shared" ca="1" si="52"/>
        <v>197</v>
      </c>
      <c r="H271" s="2">
        <f t="shared" ca="1" si="45"/>
        <v>500</v>
      </c>
      <c r="I271" s="2">
        <f t="shared" ca="1" si="46"/>
        <v>264</v>
      </c>
      <c r="J271" s="2" t="str">
        <f t="shared" ca="1" si="53"/>
        <v/>
      </c>
      <c r="K271" s="2">
        <f t="shared" ca="1" si="47"/>
        <v>0</v>
      </c>
      <c r="M271" s="2">
        <v>256</v>
      </c>
      <c r="N271" s="2" t="s">
        <v>258</v>
      </c>
      <c r="O271" s="2">
        <f>'Demand Profile'!D260</f>
        <v>59</v>
      </c>
      <c r="P271" s="2">
        <f t="shared" ca="1" si="55"/>
        <v>500</v>
      </c>
      <c r="Q271" s="2">
        <f t="shared" ca="1" si="48"/>
        <v>0</v>
      </c>
      <c r="R271" s="2">
        <f t="shared" ca="1" si="56"/>
        <v>441</v>
      </c>
      <c r="S271" s="2">
        <f t="shared" ca="1" si="49"/>
        <v>0</v>
      </c>
      <c r="T271" s="2">
        <f t="shared" ca="1" si="50"/>
        <v>530</v>
      </c>
      <c r="U271" s="2" t="str">
        <f t="shared" ca="1" si="57"/>
        <v>Yes</v>
      </c>
      <c r="V271" s="2">
        <f t="shared" ca="1" si="51"/>
        <v>500</v>
      </c>
    </row>
    <row r="272" spans="2:22" x14ac:dyDescent="0.25">
      <c r="B272" s="2">
        <v>257</v>
      </c>
      <c r="C272" s="2" t="s">
        <v>259</v>
      </c>
      <c r="D272" s="2">
        <f>'Demand Profile'!C261</f>
        <v>46</v>
      </c>
      <c r="E272" s="2">
        <f t="shared" ca="1" si="54"/>
        <v>197</v>
      </c>
      <c r="F272" s="2">
        <f t="shared" ref="F272:F335" ca="1" si="58">IF(B272&lt;=LT_Store1,0,OFFSET(K272,-1*LT_Store1,0,1,1))</f>
        <v>0</v>
      </c>
      <c r="G272" s="2">
        <f t="shared" ca="1" si="52"/>
        <v>151</v>
      </c>
      <c r="H272" s="2">
        <f t="shared" ref="H272:H335" ca="1" si="59">SUM(OFFSET(K272,-1,0,-1*(LT_Store1-1),1))</f>
        <v>500</v>
      </c>
      <c r="I272" s="2">
        <f t="shared" ref="I272:I335" ca="1" si="60">SUM(OFFSET(D273,0,0,LT_Store1,1))</f>
        <v>231</v>
      </c>
      <c r="J272" s="2" t="str">
        <f t="shared" ca="1" si="53"/>
        <v/>
      </c>
      <c r="K272" s="2">
        <f t="shared" ref="K272:K335" ca="1" si="61">IF(J272="Yes",MAX(I272-G272,MOQ),0)</f>
        <v>0</v>
      </c>
      <c r="M272" s="2">
        <v>257</v>
      </c>
      <c r="N272" s="2" t="s">
        <v>259</v>
      </c>
      <c r="O272" s="2">
        <f>'Demand Profile'!D261</f>
        <v>42</v>
      </c>
      <c r="P272" s="2">
        <f t="shared" ca="1" si="55"/>
        <v>441</v>
      </c>
      <c r="Q272" s="2">
        <f t="shared" ref="Q272:Q335" ca="1" si="62">IF(M272&lt;=LT_Store2,0,OFFSET(V272,-1*LT_Store2,0,1,1))</f>
        <v>0</v>
      </c>
      <c r="R272" s="2">
        <f t="shared" ca="1" si="56"/>
        <v>399</v>
      </c>
      <c r="S272" s="2">
        <f t="shared" ref="S272:S335" ca="1" si="63">SUM(OFFSET(V272,-1,0,-1*(LT_Store2-1),1))</f>
        <v>500</v>
      </c>
      <c r="T272" s="2">
        <f t="shared" ref="T272:T335" ca="1" si="64">SUM(OFFSET(O273,0,0,LT_Store2,1))</f>
        <v>592</v>
      </c>
      <c r="U272" s="2" t="str">
        <f t="shared" ca="1" si="57"/>
        <v/>
      </c>
      <c r="V272" s="2">
        <f t="shared" ref="V272:V335" ca="1" si="65">IF(U272="Yes",MAX(T272-R272,MOQ),0)</f>
        <v>0</v>
      </c>
    </row>
    <row r="273" spans="2:22" x14ac:dyDescent="0.25">
      <c r="B273" s="2">
        <v>258</v>
      </c>
      <c r="C273" s="2" t="s">
        <v>260</v>
      </c>
      <c r="D273" s="2">
        <f>'Demand Profile'!C262</f>
        <v>16</v>
      </c>
      <c r="E273" s="2">
        <f t="shared" ca="1" si="54"/>
        <v>151</v>
      </c>
      <c r="F273" s="2">
        <f t="shared" ca="1" si="58"/>
        <v>0</v>
      </c>
      <c r="G273" s="2">
        <f t="shared" ref="G273:G336" ca="1" si="66">E273+F273-D273</f>
        <v>135</v>
      </c>
      <c r="H273" s="2">
        <f t="shared" ca="1" si="59"/>
        <v>500</v>
      </c>
      <c r="I273" s="2">
        <f t="shared" ca="1" si="60"/>
        <v>251</v>
      </c>
      <c r="J273" s="2" t="str">
        <f t="shared" ref="J273:J336" ca="1" si="67">IF(I273&lt;G273+H273,"","Yes")</f>
        <v/>
      </c>
      <c r="K273" s="2">
        <f t="shared" ca="1" si="61"/>
        <v>0</v>
      </c>
      <c r="M273" s="2">
        <v>258</v>
      </c>
      <c r="N273" s="2" t="s">
        <v>260</v>
      </c>
      <c r="O273" s="2">
        <f>'Demand Profile'!D262</f>
        <v>124</v>
      </c>
      <c r="P273" s="2">
        <f t="shared" ca="1" si="55"/>
        <v>399</v>
      </c>
      <c r="Q273" s="2">
        <f t="shared" ca="1" si="62"/>
        <v>0</v>
      </c>
      <c r="R273" s="2">
        <f t="shared" ca="1" si="56"/>
        <v>275</v>
      </c>
      <c r="S273" s="2">
        <f t="shared" ca="1" si="63"/>
        <v>500</v>
      </c>
      <c r="T273" s="2">
        <f t="shared" ca="1" si="64"/>
        <v>484</v>
      </c>
      <c r="U273" s="2" t="str">
        <f t="shared" ca="1" si="57"/>
        <v/>
      </c>
      <c r="V273" s="2">
        <f t="shared" ca="1" si="65"/>
        <v>0</v>
      </c>
    </row>
    <row r="274" spans="2:22" x14ac:dyDescent="0.25">
      <c r="B274" s="2">
        <v>259</v>
      </c>
      <c r="C274" s="2" t="s">
        <v>261</v>
      </c>
      <c r="D274" s="2">
        <f>'Demand Profile'!C263</f>
        <v>17</v>
      </c>
      <c r="E274" s="2">
        <f t="shared" ref="E274:E337" ca="1" si="68">G273</f>
        <v>135</v>
      </c>
      <c r="F274" s="2">
        <f t="shared" ca="1" si="58"/>
        <v>0</v>
      </c>
      <c r="G274" s="2">
        <f t="shared" ca="1" si="66"/>
        <v>118</v>
      </c>
      <c r="H274" s="2">
        <f t="shared" ca="1" si="59"/>
        <v>500</v>
      </c>
      <c r="I274" s="2">
        <f t="shared" ca="1" si="60"/>
        <v>321</v>
      </c>
      <c r="J274" s="2" t="str">
        <f t="shared" ca="1" si="67"/>
        <v/>
      </c>
      <c r="K274" s="2">
        <f t="shared" ca="1" si="61"/>
        <v>0</v>
      </c>
      <c r="M274" s="2">
        <v>259</v>
      </c>
      <c r="N274" s="2" t="s">
        <v>261</v>
      </c>
      <c r="O274" s="2">
        <f>'Demand Profile'!D263</f>
        <v>39</v>
      </c>
      <c r="P274" s="2">
        <f t="shared" ref="P274:P337" ca="1" si="69">R273</f>
        <v>275</v>
      </c>
      <c r="Q274" s="2">
        <f t="shared" ca="1" si="62"/>
        <v>0</v>
      </c>
      <c r="R274" s="2">
        <f t="shared" ca="1" si="56"/>
        <v>236</v>
      </c>
      <c r="S274" s="2">
        <f t="shared" ca="1" si="63"/>
        <v>500</v>
      </c>
      <c r="T274" s="2">
        <f t="shared" ca="1" si="64"/>
        <v>465</v>
      </c>
      <c r="U274" s="2" t="str">
        <f t="shared" ca="1" si="57"/>
        <v/>
      </c>
      <c r="V274" s="2">
        <f t="shared" ca="1" si="65"/>
        <v>0</v>
      </c>
    </row>
    <row r="275" spans="2:22" x14ac:dyDescent="0.25">
      <c r="B275" s="2">
        <v>260</v>
      </c>
      <c r="C275" s="2" t="s">
        <v>262</v>
      </c>
      <c r="D275" s="2">
        <f>'Demand Profile'!C264</f>
        <v>84</v>
      </c>
      <c r="E275" s="2">
        <f t="shared" ca="1" si="68"/>
        <v>118</v>
      </c>
      <c r="F275" s="2">
        <f t="shared" ca="1" si="58"/>
        <v>0</v>
      </c>
      <c r="G275" s="2">
        <f t="shared" ca="1" si="66"/>
        <v>34</v>
      </c>
      <c r="H275" s="2">
        <f t="shared" ca="1" si="59"/>
        <v>500</v>
      </c>
      <c r="I275" s="2">
        <f t="shared" ca="1" si="60"/>
        <v>335</v>
      </c>
      <c r="J275" s="2" t="str">
        <f t="shared" ca="1" si="67"/>
        <v/>
      </c>
      <c r="K275" s="2">
        <f t="shared" ca="1" si="61"/>
        <v>0</v>
      </c>
      <c r="M275" s="2">
        <v>260</v>
      </c>
      <c r="N275" s="2" t="s">
        <v>262</v>
      </c>
      <c r="O275" s="2">
        <f>'Demand Profile'!D264</f>
        <v>112</v>
      </c>
      <c r="P275" s="2">
        <f t="shared" ca="1" si="69"/>
        <v>236</v>
      </c>
      <c r="Q275" s="2">
        <f t="shared" ca="1" si="62"/>
        <v>0</v>
      </c>
      <c r="R275" s="2">
        <f t="shared" ca="1" si="56"/>
        <v>124</v>
      </c>
      <c r="S275" s="2">
        <f t="shared" ca="1" si="63"/>
        <v>500</v>
      </c>
      <c r="T275" s="2">
        <f t="shared" ca="1" si="64"/>
        <v>415</v>
      </c>
      <c r="U275" s="2" t="str">
        <f t="shared" ca="1" si="57"/>
        <v/>
      </c>
      <c r="V275" s="2">
        <f t="shared" ca="1" si="65"/>
        <v>0</v>
      </c>
    </row>
    <row r="276" spans="2:22" x14ac:dyDescent="0.25">
      <c r="B276" s="2">
        <v>261</v>
      </c>
      <c r="C276" s="2" t="s">
        <v>263</v>
      </c>
      <c r="D276" s="2">
        <f>'Demand Profile'!C265</f>
        <v>7</v>
      </c>
      <c r="E276" s="2">
        <f t="shared" ca="1" si="68"/>
        <v>34</v>
      </c>
      <c r="F276" s="2">
        <f t="shared" ca="1" si="58"/>
        <v>0</v>
      </c>
      <c r="G276" s="2">
        <f t="shared" ca="1" si="66"/>
        <v>27</v>
      </c>
      <c r="H276" s="2">
        <f t="shared" ca="1" si="59"/>
        <v>500</v>
      </c>
      <c r="I276" s="2">
        <f t="shared" ca="1" si="60"/>
        <v>394</v>
      </c>
      <c r="J276" s="2" t="str">
        <f t="shared" ca="1" si="67"/>
        <v/>
      </c>
      <c r="K276" s="2">
        <f t="shared" ca="1" si="61"/>
        <v>0</v>
      </c>
      <c r="M276" s="2">
        <v>261</v>
      </c>
      <c r="N276" s="2" t="s">
        <v>263</v>
      </c>
      <c r="O276" s="2">
        <f>'Demand Profile'!D265</f>
        <v>106</v>
      </c>
      <c r="P276" s="2">
        <f t="shared" ca="1" si="69"/>
        <v>124</v>
      </c>
      <c r="Q276" s="2">
        <f t="shared" ca="1" si="62"/>
        <v>0</v>
      </c>
      <c r="R276" s="2">
        <f t="shared" ref="R276:R339" ca="1" si="70">P276+Q276-O276</f>
        <v>18</v>
      </c>
      <c r="S276" s="2">
        <f t="shared" ca="1" si="63"/>
        <v>500</v>
      </c>
      <c r="T276" s="2">
        <f t="shared" ca="1" si="64"/>
        <v>381</v>
      </c>
      <c r="U276" s="2" t="str">
        <f t="shared" ref="U276:U339" ca="1" si="71">IF(T276&lt;R276+S276,"","Yes")</f>
        <v/>
      </c>
      <c r="V276" s="2">
        <f t="shared" ca="1" si="65"/>
        <v>0</v>
      </c>
    </row>
    <row r="277" spans="2:22" x14ac:dyDescent="0.25">
      <c r="B277" s="2">
        <v>262</v>
      </c>
      <c r="C277" s="2" t="s">
        <v>264</v>
      </c>
      <c r="D277" s="2">
        <f>'Demand Profile'!C266</f>
        <v>39</v>
      </c>
      <c r="E277" s="2">
        <f t="shared" ca="1" si="68"/>
        <v>27</v>
      </c>
      <c r="F277" s="2">
        <f t="shared" ca="1" si="58"/>
        <v>500</v>
      </c>
      <c r="G277" s="2">
        <f t="shared" ca="1" si="66"/>
        <v>488</v>
      </c>
      <c r="H277" s="2">
        <f t="shared" ca="1" si="59"/>
        <v>0</v>
      </c>
      <c r="I277" s="2">
        <f t="shared" ca="1" si="60"/>
        <v>453</v>
      </c>
      <c r="J277" s="2" t="str">
        <f t="shared" ca="1" si="67"/>
        <v/>
      </c>
      <c r="K277" s="2">
        <f t="shared" ca="1" si="61"/>
        <v>0</v>
      </c>
      <c r="M277" s="2">
        <v>262</v>
      </c>
      <c r="N277" s="2" t="s">
        <v>264</v>
      </c>
      <c r="O277" s="2">
        <f>'Demand Profile'!D266</f>
        <v>107</v>
      </c>
      <c r="P277" s="2">
        <f t="shared" ca="1" si="69"/>
        <v>18</v>
      </c>
      <c r="Q277" s="2">
        <f t="shared" ca="1" si="62"/>
        <v>500</v>
      </c>
      <c r="R277" s="2">
        <f t="shared" ca="1" si="70"/>
        <v>411</v>
      </c>
      <c r="S277" s="2">
        <f t="shared" ca="1" si="63"/>
        <v>0</v>
      </c>
      <c r="T277" s="2">
        <f t="shared" ca="1" si="64"/>
        <v>310</v>
      </c>
      <c r="U277" s="2" t="str">
        <f t="shared" ca="1" si="71"/>
        <v/>
      </c>
      <c r="V277" s="2">
        <f t="shared" ca="1" si="65"/>
        <v>0</v>
      </c>
    </row>
    <row r="278" spans="2:22" x14ac:dyDescent="0.25">
      <c r="B278" s="2">
        <v>263</v>
      </c>
      <c r="C278" s="2" t="s">
        <v>265</v>
      </c>
      <c r="D278" s="2">
        <f>'Demand Profile'!C267</f>
        <v>55</v>
      </c>
      <c r="E278" s="2">
        <f t="shared" ca="1" si="68"/>
        <v>488</v>
      </c>
      <c r="F278" s="2">
        <f t="shared" ca="1" si="58"/>
        <v>0</v>
      </c>
      <c r="G278" s="2">
        <f t="shared" ca="1" si="66"/>
        <v>433</v>
      </c>
      <c r="H278" s="2">
        <f t="shared" ca="1" si="59"/>
        <v>0</v>
      </c>
      <c r="I278" s="2">
        <f t="shared" ca="1" si="60"/>
        <v>465</v>
      </c>
      <c r="J278" s="2" t="str">
        <f t="shared" ca="1" si="67"/>
        <v>Yes</v>
      </c>
      <c r="K278" s="2">
        <f t="shared" ca="1" si="61"/>
        <v>500</v>
      </c>
      <c r="M278" s="2">
        <v>263</v>
      </c>
      <c r="N278" s="2" t="s">
        <v>265</v>
      </c>
      <c r="O278" s="2">
        <f>'Demand Profile'!D267</f>
        <v>104</v>
      </c>
      <c r="P278" s="2">
        <f t="shared" ca="1" si="69"/>
        <v>411</v>
      </c>
      <c r="Q278" s="2">
        <f t="shared" ca="1" si="62"/>
        <v>0</v>
      </c>
      <c r="R278" s="2">
        <f t="shared" ca="1" si="70"/>
        <v>307</v>
      </c>
      <c r="S278" s="2">
        <f t="shared" ca="1" si="63"/>
        <v>0</v>
      </c>
      <c r="T278" s="2">
        <f t="shared" ca="1" si="64"/>
        <v>300</v>
      </c>
      <c r="U278" s="2" t="str">
        <f t="shared" ca="1" si="71"/>
        <v/>
      </c>
      <c r="V278" s="2">
        <f t="shared" ca="1" si="65"/>
        <v>0</v>
      </c>
    </row>
    <row r="279" spans="2:22" x14ac:dyDescent="0.25">
      <c r="B279" s="2">
        <v>264</v>
      </c>
      <c r="C279" s="2" t="s">
        <v>266</v>
      </c>
      <c r="D279" s="2">
        <f>'Demand Profile'!C268</f>
        <v>13</v>
      </c>
      <c r="E279" s="2">
        <f t="shared" ca="1" si="68"/>
        <v>433</v>
      </c>
      <c r="F279" s="2">
        <f t="shared" ca="1" si="58"/>
        <v>0</v>
      </c>
      <c r="G279" s="2">
        <f t="shared" ca="1" si="66"/>
        <v>420</v>
      </c>
      <c r="H279" s="2">
        <f t="shared" ca="1" si="59"/>
        <v>500</v>
      </c>
      <c r="I279" s="2">
        <f t="shared" ca="1" si="60"/>
        <v>472</v>
      </c>
      <c r="J279" s="2" t="str">
        <f t="shared" ca="1" si="67"/>
        <v/>
      </c>
      <c r="K279" s="2">
        <f t="shared" ca="1" si="61"/>
        <v>0</v>
      </c>
      <c r="M279" s="2">
        <v>264</v>
      </c>
      <c r="N279" s="2" t="s">
        <v>266</v>
      </c>
      <c r="O279" s="2">
        <f>'Demand Profile'!D268</f>
        <v>16</v>
      </c>
      <c r="P279" s="2">
        <f t="shared" ca="1" si="69"/>
        <v>307</v>
      </c>
      <c r="Q279" s="2">
        <f t="shared" ca="1" si="62"/>
        <v>0</v>
      </c>
      <c r="R279" s="2">
        <f t="shared" ca="1" si="70"/>
        <v>291</v>
      </c>
      <c r="S279" s="2">
        <f t="shared" ca="1" si="63"/>
        <v>0</v>
      </c>
      <c r="T279" s="2">
        <f t="shared" ca="1" si="64"/>
        <v>416</v>
      </c>
      <c r="U279" s="2" t="str">
        <f t="shared" ca="1" si="71"/>
        <v>Yes</v>
      </c>
      <c r="V279" s="2">
        <f t="shared" ca="1" si="65"/>
        <v>500</v>
      </c>
    </row>
    <row r="280" spans="2:22" x14ac:dyDescent="0.25">
      <c r="B280" s="2">
        <v>265</v>
      </c>
      <c r="C280" s="2" t="s">
        <v>267</v>
      </c>
      <c r="D280" s="2">
        <f>'Demand Profile'!C269</f>
        <v>36</v>
      </c>
      <c r="E280" s="2">
        <f t="shared" ca="1" si="68"/>
        <v>420</v>
      </c>
      <c r="F280" s="2">
        <f t="shared" ca="1" si="58"/>
        <v>0</v>
      </c>
      <c r="G280" s="2">
        <f t="shared" ca="1" si="66"/>
        <v>384</v>
      </c>
      <c r="H280" s="2">
        <f t="shared" ca="1" si="59"/>
        <v>500</v>
      </c>
      <c r="I280" s="2">
        <f t="shared" ca="1" si="60"/>
        <v>530</v>
      </c>
      <c r="J280" s="2" t="str">
        <f t="shared" ca="1" si="67"/>
        <v/>
      </c>
      <c r="K280" s="2">
        <f t="shared" ca="1" si="61"/>
        <v>0</v>
      </c>
      <c r="M280" s="2">
        <v>265</v>
      </c>
      <c r="N280" s="2" t="s">
        <v>267</v>
      </c>
      <c r="O280" s="2">
        <f>'Demand Profile'!D269</f>
        <v>20</v>
      </c>
      <c r="P280" s="2">
        <f t="shared" ca="1" si="69"/>
        <v>291</v>
      </c>
      <c r="Q280" s="2">
        <f t="shared" ca="1" si="62"/>
        <v>0</v>
      </c>
      <c r="R280" s="2">
        <f t="shared" ca="1" si="70"/>
        <v>271</v>
      </c>
      <c r="S280" s="2">
        <f t="shared" ca="1" si="63"/>
        <v>500</v>
      </c>
      <c r="T280" s="2">
        <f t="shared" ca="1" si="64"/>
        <v>427</v>
      </c>
      <c r="U280" s="2" t="str">
        <f t="shared" ca="1" si="71"/>
        <v/>
      </c>
      <c r="V280" s="2">
        <f t="shared" ca="1" si="65"/>
        <v>0</v>
      </c>
    </row>
    <row r="281" spans="2:22" x14ac:dyDescent="0.25">
      <c r="B281" s="2">
        <v>266</v>
      </c>
      <c r="C281" s="2" t="s">
        <v>268</v>
      </c>
      <c r="D281" s="2">
        <f>'Demand Profile'!C270</f>
        <v>87</v>
      </c>
      <c r="E281" s="2">
        <f t="shared" ca="1" si="68"/>
        <v>384</v>
      </c>
      <c r="F281" s="2">
        <f t="shared" ca="1" si="58"/>
        <v>0</v>
      </c>
      <c r="G281" s="2">
        <f t="shared" ca="1" si="66"/>
        <v>297</v>
      </c>
      <c r="H281" s="2">
        <f t="shared" ca="1" si="59"/>
        <v>500</v>
      </c>
      <c r="I281" s="2">
        <f t="shared" ca="1" si="60"/>
        <v>478</v>
      </c>
      <c r="J281" s="2" t="str">
        <f t="shared" ca="1" si="67"/>
        <v/>
      </c>
      <c r="K281" s="2">
        <f t="shared" ca="1" si="61"/>
        <v>0</v>
      </c>
      <c r="M281" s="2">
        <v>266</v>
      </c>
      <c r="N281" s="2" t="s">
        <v>268</v>
      </c>
      <c r="O281" s="2">
        <f>'Demand Profile'!D270</f>
        <v>62</v>
      </c>
      <c r="P281" s="2">
        <f t="shared" ca="1" si="69"/>
        <v>271</v>
      </c>
      <c r="Q281" s="2">
        <f t="shared" ca="1" si="62"/>
        <v>0</v>
      </c>
      <c r="R281" s="2">
        <f t="shared" ca="1" si="70"/>
        <v>209</v>
      </c>
      <c r="S281" s="2">
        <f t="shared" ca="1" si="63"/>
        <v>500</v>
      </c>
      <c r="T281" s="2">
        <f t="shared" ca="1" si="64"/>
        <v>393</v>
      </c>
      <c r="U281" s="2" t="str">
        <f t="shared" ca="1" si="71"/>
        <v/>
      </c>
      <c r="V281" s="2">
        <f t="shared" ca="1" si="65"/>
        <v>0</v>
      </c>
    </row>
    <row r="282" spans="2:22" x14ac:dyDescent="0.25">
      <c r="B282" s="2">
        <v>267</v>
      </c>
      <c r="C282" s="2" t="s">
        <v>269</v>
      </c>
      <c r="D282" s="2">
        <f>'Demand Profile'!C271</f>
        <v>98</v>
      </c>
      <c r="E282" s="2">
        <f t="shared" ca="1" si="68"/>
        <v>297</v>
      </c>
      <c r="F282" s="2">
        <f t="shared" ca="1" si="58"/>
        <v>0</v>
      </c>
      <c r="G282" s="2">
        <f t="shared" ca="1" si="66"/>
        <v>199</v>
      </c>
      <c r="H282" s="2">
        <f t="shared" ca="1" si="59"/>
        <v>500</v>
      </c>
      <c r="I282" s="2">
        <f t="shared" ca="1" si="60"/>
        <v>401</v>
      </c>
      <c r="J282" s="2" t="str">
        <f t="shared" ca="1" si="67"/>
        <v/>
      </c>
      <c r="K282" s="2">
        <f t="shared" ca="1" si="61"/>
        <v>0</v>
      </c>
      <c r="M282" s="2">
        <v>267</v>
      </c>
      <c r="N282" s="2" t="s">
        <v>269</v>
      </c>
      <c r="O282" s="2">
        <f>'Demand Profile'!D271</f>
        <v>72</v>
      </c>
      <c r="P282" s="2">
        <f t="shared" ca="1" si="69"/>
        <v>209</v>
      </c>
      <c r="Q282" s="2">
        <f t="shared" ca="1" si="62"/>
        <v>0</v>
      </c>
      <c r="R282" s="2">
        <f t="shared" ca="1" si="70"/>
        <v>137</v>
      </c>
      <c r="S282" s="2">
        <f t="shared" ca="1" si="63"/>
        <v>500</v>
      </c>
      <c r="T282" s="2">
        <f t="shared" ca="1" si="64"/>
        <v>415</v>
      </c>
      <c r="U282" s="2" t="str">
        <f t="shared" ca="1" si="71"/>
        <v/>
      </c>
      <c r="V282" s="2">
        <f t="shared" ca="1" si="65"/>
        <v>0</v>
      </c>
    </row>
    <row r="283" spans="2:22" x14ac:dyDescent="0.25">
      <c r="B283" s="2">
        <v>268</v>
      </c>
      <c r="C283" s="2" t="s">
        <v>270</v>
      </c>
      <c r="D283" s="2">
        <f>'Demand Profile'!C272</f>
        <v>66</v>
      </c>
      <c r="E283" s="2">
        <f t="shared" ca="1" si="68"/>
        <v>199</v>
      </c>
      <c r="F283" s="2">
        <f t="shared" ca="1" si="58"/>
        <v>0</v>
      </c>
      <c r="G283" s="2">
        <f t="shared" ca="1" si="66"/>
        <v>133</v>
      </c>
      <c r="H283" s="2">
        <f t="shared" ca="1" si="59"/>
        <v>500</v>
      </c>
      <c r="I283" s="2">
        <f t="shared" ca="1" si="60"/>
        <v>416</v>
      </c>
      <c r="J283" s="2" t="str">
        <f t="shared" ca="1" si="67"/>
        <v/>
      </c>
      <c r="K283" s="2">
        <f t="shared" ca="1" si="61"/>
        <v>0</v>
      </c>
      <c r="M283" s="2">
        <v>268</v>
      </c>
      <c r="N283" s="2" t="s">
        <v>270</v>
      </c>
      <c r="O283" s="2">
        <f>'Demand Profile'!D272</f>
        <v>36</v>
      </c>
      <c r="P283" s="2">
        <f t="shared" ca="1" si="69"/>
        <v>137</v>
      </c>
      <c r="Q283" s="2">
        <f t="shared" ca="1" si="62"/>
        <v>0</v>
      </c>
      <c r="R283" s="2">
        <f t="shared" ca="1" si="70"/>
        <v>101</v>
      </c>
      <c r="S283" s="2">
        <f t="shared" ca="1" si="63"/>
        <v>500</v>
      </c>
      <c r="T283" s="2">
        <f t="shared" ca="1" si="64"/>
        <v>438</v>
      </c>
      <c r="U283" s="2" t="str">
        <f t="shared" ca="1" si="71"/>
        <v/>
      </c>
      <c r="V283" s="2">
        <f t="shared" ca="1" si="65"/>
        <v>0</v>
      </c>
    </row>
    <row r="284" spans="2:22" x14ac:dyDescent="0.25">
      <c r="B284" s="2">
        <v>269</v>
      </c>
      <c r="C284" s="2" t="s">
        <v>271</v>
      </c>
      <c r="D284" s="2">
        <f>'Demand Profile'!C273</f>
        <v>98</v>
      </c>
      <c r="E284" s="2">
        <f t="shared" ca="1" si="68"/>
        <v>133</v>
      </c>
      <c r="F284" s="2">
        <f t="shared" ca="1" si="58"/>
        <v>0</v>
      </c>
      <c r="G284" s="2">
        <f t="shared" ca="1" si="66"/>
        <v>35</v>
      </c>
      <c r="H284" s="2">
        <f t="shared" ca="1" si="59"/>
        <v>500</v>
      </c>
      <c r="I284" s="2">
        <f t="shared" ca="1" si="60"/>
        <v>384</v>
      </c>
      <c r="J284" s="2" t="str">
        <f t="shared" ca="1" si="67"/>
        <v/>
      </c>
      <c r="K284" s="2">
        <f t="shared" ca="1" si="61"/>
        <v>0</v>
      </c>
      <c r="M284" s="2">
        <v>269</v>
      </c>
      <c r="N284" s="2" t="s">
        <v>271</v>
      </c>
      <c r="O284" s="2">
        <f>'Demand Profile'!D273</f>
        <v>94</v>
      </c>
      <c r="P284" s="2">
        <f t="shared" ca="1" si="69"/>
        <v>101</v>
      </c>
      <c r="Q284" s="2">
        <f t="shared" ca="1" si="62"/>
        <v>0</v>
      </c>
      <c r="R284" s="2">
        <f t="shared" ca="1" si="70"/>
        <v>7</v>
      </c>
      <c r="S284" s="2">
        <f t="shared" ca="1" si="63"/>
        <v>500</v>
      </c>
      <c r="T284" s="2">
        <f t="shared" ca="1" si="64"/>
        <v>451</v>
      </c>
      <c r="U284" s="2" t="str">
        <f t="shared" ca="1" si="71"/>
        <v/>
      </c>
      <c r="V284" s="2">
        <f t="shared" ca="1" si="65"/>
        <v>0</v>
      </c>
    </row>
    <row r="285" spans="2:22" x14ac:dyDescent="0.25">
      <c r="B285" s="2">
        <v>270</v>
      </c>
      <c r="C285" s="2" t="s">
        <v>272</v>
      </c>
      <c r="D285" s="2">
        <f>'Demand Profile'!C274</f>
        <v>67</v>
      </c>
      <c r="E285" s="2">
        <f t="shared" ca="1" si="68"/>
        <v>35</v>
      </c>
      <c r="F285" s="2">
        <f t="shared" ca="1" si="58"/>
        <v>500</v>
      </c>
      <c r="G285" s="2">
        <f t="shared" ca="1" si="66"/>
        <v>468</v>
      </c>
      <c r="H285" s="2">
        <f t="shared" ca="1" si="59"/>
        <v>0</v>
      </c>
      <c r="I285" s="2">
        <f t="shared" ca="1" si="60"/>
        <v>408</v>
      </c>
      <c r="J285" s="2" t="str">
        <f t="shared" ca="1" si="67"/>
        <v/>
      </c>
      <c r="K285" s="2">
        <f t="shared" ca="1" si="61"/>
        <v>0</v>
      </c>
      <c r="M285" s="2">
        <v>270</v>
      </c>
      <c r="N285" s="2" t="s">
        <v>272</v>
      </c>
      <c r="O285" s="2">
        <f>'Demand Profile'!D274</f>
        <v>132</v>
      </c>
      <c r="P285" s="2">
        <f t="shared" ca="1" si="69"/>
        <v>7</v>
      </c>
      <c r="Q285" s="2">
        <f t="shared" ca="1" si="62"/>
        <v>500</v>
      </c>
      <c r="R285" s="2">
        <f t="shared" ca="1" si="70"/>
        <v>375</v>
      </c>
      <c r="S285" s="2">
        <f t="shared" ca="1" si="63"/>
        <v>0</v>
      </c>
      <c r="T285" s="2">
        <f t="shared" ca="1" si="64"/>
        <v>394</v>
      </c>
      <c r="U285" s="2" t="str">
        <f t="shared" ca="1" si="71"/>
        <v>Yes</v>
      </c>
      <c r="V285" s="2">
        <f t="shared" ca="1" si="65"/>
        <v>500</v>
      </c>
    </row>
    <row r="286" spans="2:22" x14ac:dyDescent="0.25">
      <c r="B286" s="2">
        <v>271</v>
      </c>
      <c r="C286" s="2" t="s">
        <v>273</v>
      </c>
      <c r="D286" s="2">
        <f>'Demand Profile'!C275</f>
        <v>20</v>
      </c>
      <c r="E286" s="2">
        <f t="shared" ca="1" si="68"/>
        <v>468</v>
      </c>
      <c r="F286" s="2">
        <f t="shared" ca="1" si="58"/>
        <v>0</v>
      </c>
      <c r="G286" s="2">
        <f t="shared" ca="1" si="66"/>
        <v>448</v>
      </c>
      <c r="H286" s="2">
        <f t="shared" ca="1" si="59"/>
        <v>0</v>
      </c>
      <c r="I286" s="2">
        <f t="shared" ca="1" si="60"/>
        <v>464</v>
      </c>
      <c r="J286" s="2" t="str">
        <f t="shared" ca="1" si="67"/>
        <v>Yes</v>
      </c>
      <c r="K286" s="2">
        <f t="shared" ca="1" si="61"/>
        <v>500</v>
      </c>
      <c r="M286" s="2">
        <v>271</v>
      </c>
      <c r="N286" s="2" t="s">
        <v>273</v>
      </c>
      <c r="O286" s="2">
        <f>'Demand Profile'!D275</f>
        <v>31</v>
      </c>
      <c r="P286" s="2">
        <f t="shared" ca="1" si="69"/>
        <v>375</v>
      </c>
      <c r="Q286" s="2">
        <f t="shared" ca="1" si="62"/>
        <v>0</v>
      </c>
      <c r="R286" s="2">
        <f t="shared" ca="1" si="70"/>
        <v>344</v>
      </c>
      <c r="S286" s="2">
        <f t="shared" ca="1" si="63"/>
        <v>500</v>
      </c>
      <c r="T286" s="2">
        <f t="shared" ca="1" si="64"/>
        <v>441</v>
      </c>
      <c r="U286" s="2" t="str">
        <f t="shared" ca="1" si="71"/>
        <v/>
      </c>
      <c r="V286" s="2">
        <f t="shared" ca="1" si="65"/>
        <v>0</v>
      </c>
    </row>
    <row r="287" spans="2:22" x14ac:dyDescent="0.25">
      <c r="B287" s="2">
        <v>272</v>
      </c>
      <c r="C287" s="2" t="s">
        <v>274</v>
      </c>
      <c r="D287" s="2">
        <f>'Demand Profile'!C276</f>
        <v>94</v>
      </c>
      <c r="E287" s="2">
        <f t="shared" ca="1" si="68"/>
        <v>448</v>
      </c>
      <c r="F287" s="2">
        <f t="shared" ca="1" si="58"/>
        <v>0</v>
      </c>
      <c r="G287" s="2">
        <f t="shared" ca="1" si="66"/>
        <v>354</v>
      </c>
      <c r="H287" s="2">
        <f t="shared" ca="1" si="59"/>
        <v>500</v>
      </c>
      <c r="I287" s="2">
        <f t="shared" ca="1" si="60"/>
        <v>404</v>
      </c>
      <c r="J287" s="2" t="str">
        <f t="shared" ca="1" si="67"/>
        <v/>
      </c>
      <c r="K287" s="2">
        <f t="shared" ca="1" si="61"/>
        <v>0</v>
      </c>
      <c r="M287" s="2">
        <v>272</v>
      </c>
      <c r="N287" s="2" t="s">
        <v>274</v>
      </c>
      <c r="O287" s="2">
        <f>'Demand Profile'!D276</f>
        <v>28</v>
      </c>
      <c r="P287" s="2">
        <f t="shared" ca="1" si="69"/>
        <v>344</v>
      </c>
      <c r="Q287" s="2">
        <f t="shared" ca="1" si="62"/>
        <v>0</v>
      </c>
      <c r="R287" s="2">
        <f t="shared" ca="1" si="70"/>
        <v>316</v>
      </c>
      <c r="S287" s="2">
        <f t="shared" ca="1" si="63"/>
        <v>500</v>
      </c>
      <c r="T287" s="2">
        <f t="shared" ca="1" si="64"/>
        <v>496</v>
      </c>
      <c r="U287" s="2" t="str">
        <f t="shared" ca="1" si="71"/>
        <v/>
      </c>
      <c r="V287" s="2">
        <f t="shared" ca="1" si="65"/>
        <v>0</v>
      </c>
    </row>
    <row r="288" spans="2:22" x14ac:dyDescent="0.25">
      <c r="B288" s="2">
        <v>273</v>
      </c>
      <c r="C288" s="2" t="s">
        <v>275</v>
      </c>
      <c r="D288" s="2">
        <f>'Demand Profile'!C277</f>
        <v>35</v>
      </c>
      <c r="E288" s="2">
        <f t="shared" ca="1" si="68"/>
        <v>354</v>
      </c>
      <c r="F288" s="2">
        <f t="shared" ca="1" si="58"/>
        <v>0</v>
      </c>
      <c r="G288" s="2">
        <f t="shared" ca="1" si="66"/>
        <v>319</v>
      </c>
      <c r="H288" s="2">
        <f t="shared" ca="1" si="59"/>
        <v>500</v>
      </c>
      <c r="I288" s="2">
        <f t="shared" ca="1" si="60"/>
        <v>467</v>
      </c>
      <c r="J288" s="2" t="str">
        <f t="shared" ca="1" si="67"/>
        <v/>
      </c>
      <c r="K288" s="2">
        <f t="shared" ca="1" si="61"/>
        <v>0</v>
      </c>
      <c r="M288" s="2">
        <v>273</v>
      </c>
      <c r="N288" s="2" t="s">
        <v>275</v>
      </c>
      <c r="O288" s="2">
        <f>'Demand Profile'!D277</f>
        <v>94</v>
      </c>
      <c r="P288" s="2">
        <f t="shared" ca="1" si="69"/>
        <v>316</v>
      </c>
      <c r="Q288" s="2">
        <f t="shared" ca="1" si="62"/>
        <v>0</v>
      </c>
      <c r="R288" s="2">
        <f t="shared" ca="1" si="70"/>
        <v>222</v>
      </c>
      <c r="S288" s="2">
        <f t="shared" ca="1" si="63"/>
        <v>500</v>
      </c>
      <c r="T288" s="2">
        <f t="shared" ca="1" si="64"/>
        <v>483</v>
      </c>
      <c r="U288" s="2" t="str">
        <f t="shared" ca="1" si="71"/>
        <v/>
      </c>
      <c r="V288" s="2">
        <f t="shared" ca="1" si="65"/>
        <v>0</v>
      </c>
    </row>
    <row r="289" spans="2:22" x14ac:dyDescent="0.25">
      <c r="B289" s="2">
        <v>274</v>
      </c>
      <c r="C289" s="2" t="s">
        <v>276</v>
      </c>
      <c r="D289" s="2">
        <f>'Demand Profile'!C278</f>
        <v>21</v>
      </c>
      <c r="E289" s="2">
        <f t="shared" ca="1" si="68"/>
        <v>319</v>
      </c>
      <c r="F289" s="2">
        <f t="shared" ca="1" si="58"/>
        <v>0</v>
      </c>
      <c r="G289" s="2">
        <f t="shared" ca="1" si="66"/>
        <v>298</v>
      </c>
      <c r="H289" s="2">
        <f t="shared" ca="1" si="59"/>
        <v>500</v>
      </c>
      <c r="I289" s="2">
        <f t="shared" ca="1" si="60"/>
        <v>460</v>
      </c>
      <c r="J289" s="2" t="str">
        <f t="shared" ca="1" si="67"/>
        <v/>
      </c>
      <c r="K289" s="2">
        <f t="shared" ca="1" si="61"/>
        <v>0</v>
      </c>
      <c r="M289" s="2">
        <v>274</v>
      </c>
      <c r="N289" s="2" t="s">
        <v>276</v>
      </c>
      <c r="O289" s="2">
        <f>'Demand Profile'!D278</f>
        <v>59</v>
      </c>
      <c r="P289" s="2">
        <f t="shared" ca="1" si="69"/>
        <v>222</v>
      </c>
      <c r="Q289" s="2">
        <f t="shared" ca="1" si="62"/>
        <v>0</v>
      </c>
      <c r="R289" s="2">
        <f t="shared" ca="1" si="70"/>
        <v>163</v>
      </c>
      <c r="S289" s="2">
        <f t="shared" ca="1" si="63"/>
        <v>500</v>
      </c>
      <c r="T289" s="2">
        <f t="shared" ca="1" si="64"/>
        <v>453</v>
      </c>
      <c r="U289" s="2" t="str">
        <f t="shared" ca="1" si="71"/>
        <v/>
      </c>
      <c r="V289" s="2">
        <f t="shared" ca="1" si="65"/>
        <v>0</v>
      </c>
    </row>
    <row r="290" spans="2:22" x14ac:dyDescent="0.25">
      <c r="B290" s="2">
        <v>275</v>
      </c>
      <c r="C290" s="2" t="s">
        <v>277</v>
      </c>
      <c r="D290" s="2">
        <f>'Demand Profile'!C279</f>
        <v>81</v>
      </c>
      <c r="E290" s="2">
        <f t="shared" ca="1" si="68"/>
        <v>298</v>
      </c>
      <c r="F290" s="2">
        <f t="shared" ca="1" si="58"/>
        <v>0</v>
      </c>
      <c r="G290" s="2">
        <f t="shared" ca="1" si="66"/>
        <v>217</v>
      </c>
      <c r="H290" s="2">
        <f t="shared" ca="1" si="59"/>
        <v>500</v>
      </c>
      <c r="I290" s="2">
        <f t="shared" ca="1" si="60"/>
        <v>433</v>
      </c>
      <c r="J290" s="2" t="str">
        <f t="shared" ca="1" si="67"/>
        <v/>
      </c>
      <c r="K290" s="2">
        <f t="shared" ca="1" si="61"/>
        <v>0</v>
      </c>
      <c r="M290" s="2">
        <v>275</v>
      </c>
      <c r="N290" s="2" t="s">
        <v>277</v>
      </c>
      <c r="O290" s="2">
        <f>'Demand Profile'!D279</f>
        <v>107</v>
      </c>
      <c r="P290" s="2">
        <f t="shared" ca="1" si="69"/>
        <v>163</v>
      </c>
      <c r="Q290" s="2">
        <f t="shared" ca="1" si="62"/>
        <v>0</v>
      </c>
      <c r="R290" s="2">
        <f t="shared" ca="1" si="70"/>
        <v>56</v>
      </c>
      <c r="S290" s="2">
        <f t="shared" ca="1" si="63"/>
        <v>500</v>
      </c>
      <c r="T290" s="2">
        <f t="shared" ca="1" si="64"/>
        <v>463</v>
      </c>
      <c r="U290" s="2" t="str">
        <f t="shared" ca="1" si="71"/>
        <v/>
      </c>
      <c r="V290" s="2">
        <f t="shared" ca="1" si="65"/>
        <v>0</v>
      </c>
    </row>
    <row r="291" spans="2:22" x14ac:dyDescent="0.25">
      <c r="B291" s="2">
        <v>276</v>
      </c>
      <c r="C291" s="2" t="s">
        <v>278</v>
      </c>
      <c r="D291" s="2">
        <f>'Demand Profile'!C280</f>
        <v>66</v>
      </c>
      <c r="E291" s="2">
        <f t="shared" ca="1" si="68"/>
        <v>217</v>
      </c>
      <c r="F291" s="2">
        <f t="shared" ca="1" si="58"/>
        <v>0</v>
      </c>
      <c r="G291" s="2">
        <f t="shared" ca="1" si="66"/>
        <v>151</v>
      </c>
      <c r="H291" s="2">
        <f t="shared" ca="1" si="59"/>
        <v>500</v>
      </c>
      <c r="I291" s="2">
        <f t="shared" ca="1" si="60"/>
        <v>464</v>
      </c>
      <c r="J291" s="2" t="str">
        <f t="shared" ca="1" si="67"/>
        <v/>
      </c>
      <c r="K291" s="2">
        <f t="shared" ca="1" si="61"/>
        <v>0</v>
      </c>
      <c r="M291" s="2">
        <v>276</v>
      </c>
      <c r="N291" s="2" t="s">
        <v>278</v>
      </c>
      <c r="O291" s="2">
        <f>'Demand Profile'!D280</f>
        <v>75</v>
      </c>
      <c r="P291" s="2">
        <f t="shared" ca="1" si="69"/>
        <v>56</v>
      </c>
      <c r="Q291" s="2">
        <f t="shared" ca="1" si="62"/>
        <v>500</v>
      </c>
      <c r="R291" s="2">
        <f t="shared" ca="1" si="70"/>
        <v>481</v>
      </c>
      <c r="S291" s="2">
        <f t="shared" ca="1" si="63"/>
        <v>0</v>
      </c>
      <c r="T291" s="2">
        <f t="shared" ca="1" si="64"/>
        <v>443</v>
      </c>
      <c r="U291" s="2" t="str">
        <f t="shared" ca="1" si="71"/>
        <v/>
      </c>
      <c r="V291" s="2">
        <f t="shared" ca="1" si="65"/>
        <v>0</v>
      </c>
    </row>
    <row r="292" spans="2:22" x14ac:dyDescent="0.25">
      <c r="B292" s="2">
        <v>277</v>
      </c>
      <c r="C292" s="2" t="s">
        <v>279</v>
      </c>
      <c r="D292" s="2">
        <f>'Demand Profile'!C281</f>
        <v>91</v>
      </c>
      <c r="E292" s="2">
        <f t="shared" ca="1" si="68"/>
        <v>151</v>
      </c>
      <c r="F292" s="2">
        <f t="shared" ca="1" si="58"/>
        <v>0</v>
      </c>
      <c r="G292" s="2">
        <f t="shared" ca="1" si="66"/>
        <v>60</v>
      </c>
      <c r="H292" s="2">
        <f t="shared" ca="1" si="59"/>
        <v>500</v>
      </c>
      <c r="I292" s="2">
        <f t="shared" ca="1" si="60"/>
        <v>378</v>
      </c>
      <c r="J292" s="2" t="str">
        <f t="shared" ca="1" si="67"/>
        <v/>
      </c>
      <c r="K292" s="2">
        <f t="shared" ca="1" si="61"/>
        <v>0</v>
      </c>
      <c r="M292" s="2">
        <v>277</v>
      </c>
      <c r="N292" s="2" t="s">
        <v>279</v>
      </c>
      <c r="O292" s="2">
        <f>'Demand Profile'!D281</f>
        <v>78</v>
      </c>
      <c r="P292" s="2">
        <f t="shared" ca="1" si="69"/>
        <v>481</v>
      </c>
      <c r="Q292" s="2">
        <f t="shared" ca="1" si="62"/>
        <v>0</v>
      </c>
      <c r="R292" s="2">
        <f t="shared" ca="1" si="70"/>
        <v>403</v>
      </c>
      <c r="S292" s="2">
        <f t="shared" ca="1" si="63"/>
        <v>0</v>
      </c>
      <c r="T292" s="2">
        <f t="shared" ca="1" si="64"/>
        <v>381</v>
      </c>
      <c r="U292" s="2" t="str">
        <f t="shared" ca="1" si="71"/>
        <v/>
      </c>
      <c r="V292" s="2">
        <f t="shared" ca="1" si="65"/>
        <v>0</v>
      </c>
    </row>
    <row r="293" spans="2:22" x14ac:dyDescent="0.25">
      <c r="B293" s="2">
        <v>278</v>
      </c>
      <c r="C293" s="2" t="s">
        <v>280</v>
      </c>
      <c r="D293" s="2">
        <f>'Demand Profile'!C282</f>
        <v>76</v>
      </c>
      <c r="E293" s="2">
        <f t="shared" ca="1" si="68"/>
        <v>60</v>
      </c>
      <c r="F293" s="2">
        <f t="shared" ca="1" si="58"/>
        <v>500</v>
      </c>
      <c r="G293" s="2">
        <f t="shared" ca="1" si="66"/>
        <v>484</v>
      </c>
      <c r="H293" s="2">
        <f t="shared" ca="1" si="59"/>
        <v>0</v>
      </c>
      <c r="I293" s="2">
        <f t="shared" ca="1" si="60"/>
        <v>358</v>
      </c>
      <c r="J293" s="2" t="str">
        <f t="shared" ca="1" si="67"/>
        <v/>
      </c>
      <c r="K293" s="2">
        <f t="shared" ca="1" si="61"/>
        <v>0</v>
      </c>
      <c r="M293" s="2">
        <v>278</v>
      </c>
      <c r="N293" s="2" t="s">
        <v>280</v>
      </c>
      <c r="O293" s="2">
        <f>'Demand Profile'!D282</f>
        <v>83</v>
      </c>
      <c r="P293" s="2">
        <f t="shared" ca="1" si="69"/>
        <v>403</v>
      </c>
      <c r="Q293" s="2">
        <f t="shared" ca="1" si="62"/>
        <v>0</v>
      </c>
      <c r="R293" s="2">
        <f t="shared" ca="1" si="70"/>
        <v>320</v>
      </c>
      <c r="S293" s="2">
        <f t="shared" ca="1" si="63"/>
        <v>0</v>
      </c>
      <c r="T293" s="2">
        <f t="shared" ca="1" si="64"/>
        <v>423</v>
      </c>
      <c r="U293" s="2" t="str">
        <f t="shared" ca="1" si="71"/>
        <v>Yes</v>
      </c>
      <c r="V293" s="2">
        <f t="shared" ca="1" si="65"/>
        <v>500</v>
      </c>
    </row>
    <row r="294" spans="2:22" x14ac:dyDescent="0.25">
      <c r="B294" s="2">
        <v>279</v>
      </c>
      <c r="C294" s="2" t="s">
        <v>281</v>
      </c>
      <c r="D294" s="2">
        <f>'Demand Profile'!C283</f>
        <v>34</v>
      </c>
      <c r="E294" s="2">
        <f t="shared" ca="1" si="68"/>
        <v>484</v>
      </c>
      <c r="F294" s="2">
        <f t="shared" ca="1" si="58"/>
        <v>0</v>
      </c>
      <c r="G294" s="2">
        <f t="shared" ca="1" si="66"/>
        <v>450</v>
      </c>
      <c r="H294" s="2">
        <f t="shared" ca="1" si="59"/>
        <v>0</v>
      </c>
      <c r="I294" s="2">
        <f t="shared" ca="1" si="60"/>
        <v>370</v>
      </c>
      <c r="J294" s="2" t="str">
        <f t="shared" ca="1" si="67"/>
        <v/>
      </c>
      <c r="K294" s="2">
        <f t="shared" ca="1" si="61"/>
        <v>0</v>
      </c>
      <c r="M294" s="2">
        <v>279</v>
      </c>
      <c r="N294" s="2" t="s">
        <v>281</v>
      </c>
      <c r="O294" s="2">
        <f>'Demand Profile'!D283</f>
        <v>81</v>
      </c>
      <c r="P294" s="2">
        <f t="shared" ca="1" si="69"/>
        <v>320</v>
      </c>
      <c r="Q294" s="2">
        <f t="shared" ca="1" si="62"/>
        <v>0</v>
      </c>
      <c r="R294" s="2">
        <f t="shared" ca="1" si="70"/>
        <v>239</v>
      </c>
      <c r="S294" s="2">
        <f t="shared" ca="1" si="63"/>
        <v>500</v>
      </c>
      <c r="T294" s="2">
        <f t="shared" ca="1" si="64"/>
        <v>371</v>
      </c>
      <c r="U294" s="2" t="str">
        <f t="shared" ca="1" si="71"/>
        <v/>
      </c>
      <c r="V294" s="2">
        <f t="shared" ca="1" si="65"/>
        <v>0</v>
      </c>
    </row>
    <row r="295" spans="2:22" x14ac:dyDescent="0.25">
      <c r="B295" s="2">
        <v>280</v>
      </c>
      <c r="C295" s="2" t="s">
        <v>282</v>
      </c>
      <c r="D295" s="2">
        <f>'Demand Profile'!C284</f>
        <v>98</v>
      </c>
      <c r="E295" s="2">
        <f t="shared" ca="1" si="68"/>
        <v>450</v>
      </c>
      <c r="F295" s="2">
        <f t="shared" ca="1" si="58"/>
        <v>0</v>
      </c>
      <c r="G295" s="2">
        <f t="shared" ca="1" si="66"/>
        <v>352</v>
      </c>
      <c r="H295" s="2">
        <f t="shared" ca="1" si="59"/>
        <v>0</v>
      </c>
      <c r="I295" s="2">
        <f t="shared" ca="1" si="60"/>
        <v>352</v>
      </c>
      <c r="J295" s="2" t="str">
        <f t="shared" ca="1" si="67"/>
        <v>Yes</v>
      </c>
      <c r="K295" s="2">
        <f t="shared" ca="1" si="61"/>
        <v>500</v>
      </c>
      <c r="M295" s="2">
        <v>280</v>
      </c>
      <c r="N295" s="2" t="s">
        <v>282</v>
      </c>
      <c r="O295" s="2">
        <f>'Demand Profile'!D284</f>
        <v>29</v>
      </c>
      <c r="P295" s="2">
        <f t="shared" ca="1" si="69"/>
        <v>239</v>
      </c>
      <c r="Q295" s="2">
        <f t="shared" ca="1" si="62"/>
        <v>0</v>
      </c>
      <c r="R295" s="2">
        <f t="shared" ca="1" si="70"/>
        <v>210</v>
      </c>
      <c r="S295" s="2">
        <f t="shared" ca="1" si="63"/>
        <v>500</v>
      </c>
      <c r="T295" s="2">
        <f t="shared" ca="1" si="64"/>
        <v>419</v>
      </c>
      <c r="U295" s="2" t="str">
        <f t="shared" ca="1" si="71"/>
        <v/>
      </c>
      <c r="V295" s="2">
        <f t="shared" ca="1" si="65"/>
        <v>0</v>
      </c>
    </row>
    <row r="296" spans="2:22" x14ac:dyDescent="0.25">
      <c r="B296" s="2">
        <v>281</v>
      </c>
      <c r="C296" s="2" t="s">
        <v>283</v>
      </c>
      <c r="D296" s="2">
        <f>'Demand Profile'!C285</f>
        <v>14</v>
      </c>
      <c r="E296" s="2">
        <f t="shared" ca="1" si="68"/>
        <v>352</v>
      </c>
      <c r="F296" s="2">
        <f t="shared" ca="1" si="58"/>
        <v>0</v>
      </c>
      <c r="G296" s="2">
        <f t="shared" ca="1" si="66"/>
        <v>338</v>
      </c>
      <c r="H296" s="2">
        <f t="shared" ca="1" si="59"/>
        <v>500</v>
      </c>
      <c r="I296" s="2">
        <f t="shared" ca="1" si="60"/>
        <v>432</v>
      </c>
      <c r="J296" s="2" t="str">
        <f t="shared" ca="1" si="67"/>
        <v/>
      </c>
      <c r="K296" s="2">
        <f t="shared" ca="1" si="61"/>
        <v>0</v>
      </c>
      <c r="M296" s="2">
        <v>281</v>
      </c>
      <c r="N296" s="2" t="s">
        <v>283</v>
      </c>
      <c r="O296" s="2">
        <f>'Demand Profile'!D285</f>
        <v>117</v>
      </c>
      <c r="P296" s="2">
        <f t="shared" ca="1" si="69"/>
        <v>210</v>
      </c>
      <c r="Q296" s="2">
        <f t="shared" ca="1" si="62"/>
        <v>0</v>
      </c>
      <c r="R296" s="2">
        <f t="shared" ca="1" si="70"/>
        <v>93</v>
      </c>
      <c r="S296" s="2">
        <f t="shared" ca="1" si="63"/>
        <v>500</v>
      </c>
      <c r="T296" s="2">
        <f t="shared" ca="1" si="64"/>
        <v>316</v>
      </c>
      <c r="U296" s="2" t="str">
        <f t="shared" ca="1" si="71"/>
        <v/>
      </c>
      <c r="V296" s="2">
        <f t="shared" ca="1" si="65"/>
        <v>0</v>
      </c>
    </row>
    <row r="297" spans="2:22" x14ac:dyDescent="0.25">
      <c r="B297" s="2">
        <v>282</v>
      </c>
      <c r="C297" s="2" t="s">
        <v>284</v>
      </c>
      <c r="D297" s="2">
        <f>'Demand Profile'!C286</f>
        <v>54</v>
      </c>
      <c r="E297" s="2">
        <f t="shared" ca="1" si="68"/>
        <v>338</v>
      </c>
      <c r="F297" s="2">
        <f t="shared" ca="1" si="58"/>
        <v>0</v>
      </c>
      <c r="G297" s="2">
        <f t="shared" ca="1" si="66"/>
        <v>284</v>
      </c>
      <c r="H297" s="2">
        <f t="shared" ca="1" si="59"/>
        <v>500</v>
      </c>
      <c r="I297" s="2">
        <f t="shared" ca="1" si="60"/>
        <v>463</v>
      </c>
      <c r="J297" s="2" t="str">
        <f t="shared" ca="1" si="67"/>
        <v/>
      </c>
      <c r="K297" s="2">
        <f t="shared" ca="1" si="61"/>
        <v>0</v>
      </c>
      <c r="M297" s="2">
        <v>282</v>
      </c>
      <c r="N297" s="2" t="s">
        <v>284</v>
      </c>
      <c r="O297" s="2">
        <f>'Demand Profile'!D286</f>
        <v>55</v>
      </c>
      <c r="P297" s="2">
        <f t="shared" ca="1" si="69"/>
        <v>93</v>
      </c>
      <c r="Q297" s="2">
        <f t="shared" ca="1" si="62"/>
        <v>0</v>
      </c>
      <c r="R297" s="2">
        <f t="shared" ca="1" si="70"/>
        <v>38</v>
      </c>
      <c r="S297" s="2">
        <f t="shared" ca="1" si="63"/>
        <v>500</v>
      </c>
      <c r="T297" s="2">
        <f t="shared" ca="1" si="64"/>
        <v>319</v>
      </c>
      <c r="U297" s="2" t="str">
        <f t="shared" ca="1" si="71"/>
        <v/>
      </c>
      <c r="V297" s="2">
        <f t="shared" ca="1" si="65"/>
        <v>0</v>
      </c>
    </row>
    <row r="298" spans="2:22" x14ac:dyDescent="0.25">
      <c r="B298" s="2">
        <v>283</v>
      </c>
      <c r="C298" s="2" t="s">
        <v>285</v>
      </c>
      <c r="D298" s="2">
        <f>'Demand Profile'!C287</f>
        <v>97</v>
      </c>
      <c r="E298" s="2">
        <f t="shared" ca="1" si="68"/>
        <v>284</v>
      </c>
      <c r="F298" s="2">
        <f t="shared" ca="1" si="58"/>
        <v>0</v>
      </c>
      <c r="G298" s="2">
        <f t="shared" ca="1" si="66"/>
        <v>187</v>
      </c>
      <c r="H298" s="2">
        <f t="shared" ca="1" si="59"/>
        <v>500</v>
      </c>
      <c r="I298" s="2">
        <f t="shared" ca="1" si="60"/>
        <v>421</v>
      </c>
      <c r="J298" s="2" t="str">
        <f t="shared" ca="1" si="67"/>
        <v/>
      </c>
      <c r="K298" s="2">
        <f t="shared" ca="1" si="61"/>
        <v>0</v>
      </c>
      <c r="M298" s="2">
        <v>283</v>
      </c>
      <c r="N298" s="2" t="s">
        <v>285</v>
      </c>
      <c r="O298" s="2">
        <f>'Demand Profile'!D287</f>
        <v>16</v>
      </c>
      <c r="P298" s="2">
        <f t="shared" ca="1" si="69"/>
        <v>38</v>
      </c>
      <c r="Q298" s="2">
        <f t="shared" ca="1" si="62"/>
        <v>0</v>
      </c>
      <c r="R298" s="2">
        <f t="shared" ca="1" si="70"/>
        <v>22</v>
      </c>
      <c r="S298" s="2">
        <f t="shared" ca="1" si="63"/>
        <v>500</v>
      </c>
      <c r="T298" s="2">
        <f t="shared" ca="1" si="64"/>
        <v>351</v>
      </c>
      <c r="U298" s="2" t="str">
        <f t="shared" ca="1" si="71"/>
        <v/>
      </c>
      <c r="V298" s="2">
        <f t="shared" ca="1" si="65"/>
        <v>0</v>
      </c>
    </row>
    <row r="299" spans="2:22" x14ac:dyDescent="0.25">
      <c r="B299" s="2">
        <v>284</v>
      </c>
      <c r="C299" s="2" t="s">
        <v>286</v>
      </c>
      <c r="D299" s="2">
        <f>'Demand Profile'!C288</f>
        <v>5</v>
      </c>
      <c r="E299" s="2">
        <f t="shared" ca="1" si="68"/>
        <v>187</v>
      </c>
      <c r="F299" s="2">
        <f t="shared" ca="1" si="58"/>
        <v>0</v>
      </c>
      <c r="G299" s="2">
        <f t="shared" ca="1" si="66"/>
        <v>182</v>
      </c>
      <c r="H299" s="2">
        <f t="shared" ca="1" si="59"/>
        <v>500</v>
      </c>
      <c r="I299" s="2">
        <f t="shared" ca="1" si="60"/>
        <v>491</v>
      </c>
      <c r="J299" s="2" t="str">
        <f t="shared" ca="1" si="67"/>
        <v/>
      </c>
      <c r="K299" s="2">
        <f t="shared" ca="1" si="61"/>
        <v>0</v>
      </c>
      <c r="M299" s="2">
        <v>284</v>
      </c>
      <c r="N299" s="2" t="s">
        <v>286</v>
      </c>
      <c r="O299" s="2">
        <f>'Demand Profile'!D288</f>
        <v>125</v>
      </c>
      <c r="P299" s="2">
        <f t="shared" ca="1" si="69"/>
        <v>22</v>
      </c>
      <c r="Q299" s="2">
        <f t="shared" ca="1" si="62"/>
        <v>500</v>
      </c>
      <c r="R299" s="2">
        <f t="shared" ca="1" si="70"/>
        <v>397</v>
      </c>
      <c r="S299" s="2">
        <f t="shared" ca="1" si="63"/>
        <v>0</v>
      </c>
      <c r="T299" s="2">
        <f t="shared" ca="1" si="64"/>
        <v>355</v>
      </c>
      <c r="U299" s="2" t="str">
        <f t="shared" ca="1" si="71"/>
        <v/>
      </c>
      <c r="V299" s="2">
        <f t="shared" ca="1" si="65"/>
        <v>0</v>
      </c>
    </row>
    <row r="300" spans="2:22" x14ac:dyDescent="0.25">
      <c r="B300" s="2">
        <v>285</v>
      </c>
      <c r="C300" s="2" t="s">
        <v>287</v>
      </c>
      <c r="D300" s="2">
        <f>'Demand Profile'!C289</f>
        <v>56</v>
      </c>
      <c r="E300" s="2">
        <f t="shared" ca="1" si="68"/>
        <v>182</v>
      </c>
      <c r="F300" s="2">
        <f t="shared" ca="1" si="58"/>
        <v>0</v>
      </c>
      <c r="G300" s="2">
        <f t="shared" ca="1" si="66"/>
        <v>126</v>
      </c>
      <c r="H300" s="2">
        <f t="shared" ca="1" si="59"/>
        <v>500</v>
      </c>
      <c r="I300" s="2">
        <f t="shared" ca="1" si="60"/>
        <v>512</v>
      </c>
      <c r="J300" s="2" t="str">
        <f t="shared" ca="1" si="67"/>
        <v/>
      </c>
      <c r="K300" s="2">
        <f t="shared" ca="1" si="61"/>
        <v>0</v>
      </c>
      <c r="M300" s="2">
        <v>285</v>
      </c>
      <c r="N300" s="2" t="s">
        <v>287</v>
      </c>
      <c r="O300" s="2">
        <f>'Demand Profile'!D289</f>
        <v>29</v>
      </c>
      <c r="P300" s="2">
        <f t="shared" ca="1" si="69"/>
        <v>397</v>
      </c>
      <c r="Q300" s="2">
        <f t="shared" ca="1" si="62"/>
        <v>0</v>
      </c>
      <c r="R300" s="2">
        <f t="shared" ca="1" si="70"/>
        <v>368</v>
      </c>
      <c r="S300" s="2">
        <f t="shared" ca="1" si="63"/>
        <v>0</v>
      </c>
      <c r="T300" s="2">
        <f t="shared" ca="1" si="64"/>
        <v>397</v>
      </c>
      <c r="U300" s="2" t="str">
        <f t="shared" ca="1" si="71"/>
        <v>Yes</v>
      </c>
      <c r="V300" s="2">
        <f t="shared" ca="1" si="65"/>
        <v>500</v>
      </c>
    </row>
    <row r="301" spans="2:22" x14ac:dyDescent="0.25">
      <c r="B301" s="2">
        <v>286</v>
      </c>
      <c r="C301" s="2" t="s">
        <v>288</v>
      </c>
      <c r="D301" s="2">
        <f>'Demand Profile'!C290</f>
        <v>46</v>
      </c>
      <c r="E301" s="2">
        <f t="shared" ca="1" si="68"/>
        <v>126</v>
      </c>
      <c r="F301" s="2">
        <f t="shared" ca="1" si="58"/>
        <v>0</v>
      </c>
      <c r="G301" s="2">
        <f t="shared" ca="1" si="66"/>
        <v>80</v>
      </c>
      <c r="H301" s="2">
        <f t="shared" ca="1" si="59"/>
        <v>500</v>
      </c>
      <c r="I301" s="2">
        <f t="shared" ca="1" si="60"/>
        <v>487</v>
      </c>
      <c r="J301" s="2" t="str">
        <f t="shared" ca="1" si="67"/>
        <v/>
      </c>
      <c r="K301" s="2">
        <f t="shared" ca="1" si="61"/>
        <v>0</v>
      </c>
      <c r="M301" s="2">
        <v>286</v>
      </c>
      <c r="N301" s="2" t="s">
        <v>288</v>
      </c>
      <c r="O301" s="2">
        <f>'Demand Profile'!D290</f>
        <v>77</v>
      </c>
      <c r="P301" s="2">
        <f t="shared" ca="1" si="69"/>
        <v>368</v>
      </c>
      <c r="Q301" s="2">
        <f t="shared" ca="1" si="62"/>
        <v>0</v>
      </c>
      <c r="R301" s="2">
        <f t="shared" ca="1" si="70"/>
        <v>291</v>
      </c>
      <c r="S301" s="2">
        <f t="shared" ca="1" si="63"/>
        <v>500</v>
      </c>
      <c r="T301" s="2">
        <f t="shared" ca="1" si="64"/>
        <v>458</v>
      </c>
      <c r="U301" s="2" t="str">
        <f t="shared" ca="1" si="71"/>
        <v/>
      </c>
      <c r="V301" s="2">
        <f t="shared" ca="1" si="65"/>
        <v>0</v>
      </c>
    </row>
    <row r="302" spans="2:22" x14ac:dyDescent="0.25">
      <c r="B302" s="2">
        <v>287</v>
      </c>
      <c r="C302" s="2" t="s">
        <v>289</v>
      </c>
      <c r="D302" s="2">
        <f>'Demand Profile'!C291</f>
        <v>80</v>
      </c>
      <c r="E302" s="2">
        <f t="shared" ca="1" si="68"/>
        <v>80</v>
      </c>
      <c r="F302" s="2">
        <f t="shared" ca="1" si="58"/>
        <v>500</v>
      </c>
      <c r="G302" s="2">
        <f t="shared" ca="1" si="66"/>
        <v>500</v>
      </c>
      <c r="H302" s="2">
        <f t="shared" ca="1" si="59"/>
        <v>0</v>
      </c>
      <c r="I302" s="2">
        <f t="shared" ca="1" si="60"/>
        <v>427</v>
      </c>
      <c r="J302" s="2" t="str">
        <f t="shared" ca="1" si="67"/>
        <v/>
      </c>
      <c r="K302" s="2">
        <f t="shared" ca="1" si="61"/>
        <v>0</v>
      </c>
      <c r="M302" s="2">
        <v>287</v>
      </c>
      <c r="N302" s="2" t="s">
        <v>289</v>
      </c>
      <c r="O302" s="2">
        <f>'Demand Profile'!D291</f>
        <v>14</v>
      </c>
      <c r="P302" s="2">
        <f t="shared" ca="1" si="69"/>
        <v>291</v>
      </c>
      <c r="Q302" s="2">
        <f t="shared" ca="1" si="62"/>
        <v>0</v>
      </c>
      <c r="R302" s="2">
        <f t="shared" ca="1" si="70"/>
        <v>277</v>
      </c>
      <c r="S302" s="2">
        <f t="shared" ca="1" si="63"/>
        <v>500</v>
      </c>
      <c r="T302" s="2">
        <f t="shared" ca="1" si="64"/>
        <v>539</v>
      </c>
      <c r="U302" s="2" t="str">
        <f t="shared" ca="1" si="71"/>
        <v/>
      </c>
      <c r="V302" s="2">
        <f t="shared" ca="1" si="65"/>
        <v>0</v>
      </c>
    </row>
    <row r="303" spans="2:22" x14ac:dyDescent="0.25">
      <c r="B303" s="2">
        <v>288</v>
      </c>
      <c r="C303" s="2" t="s">
        <v>290</v>
      </c>
      <c r="D303" s="2">
        <f>'Demand Profile'!C292</f>
        <v>94</v>
      </c>
      <c r="E303" s="2">
        <f t="shared" ca="1" si="68"/>
        <v>500</v>
      </c>
      <c r="F303" s="2">
        <f t="shared" ca="1" si="58"/>
        <v>0</v>
      </c>
      <c r="G303" s="2">
        <f t="shared" ca="1" si="66"/>
        <v>406</v>
      </c>
      <c r="H303" s="2">
        <f t="shared" ca="1" si="59"/>
        <v>0</v>
      </c>
      <c r="I303" s="2">
        <f t="shared" ca="1" si="60"/>
        <v>403</v>
      </c>
      <c r="J303" s="2" t="str">
        <f t="shared" ca="1" si="67"/>
        <v/>
      </c>
      <c r="K303" s="2">
        <f t="shared" ca="1" si="61"/>
        <v>0</v>
      </c>
      <c r="M303" s="2">
        <v>288</v>
      </c>
      <c r="N303" s="2" t="s">
        <v>290</v>
      </c>
      <c r="O303" s="2">
        <f>'Demand Profile'!D292</f>
        <v>58</v>
      </c>
      <c r="P303" s="2">
        <f t="shared" ca="1" si="69"/>
        <v>277</v>
      </c>
      <c r="Q303" s="2">
        <f t="shared" ca="1" si="62"/>
        <v>0</v>
      </c>
      <c r="R303" s="2">
        <f t="shared" ca="1" si="70"/>
        <v>219</v>
      </c>
      <c r="S303" s="2">
        <f t="shared" ca="1" si="63"/>
        <v>500</v>
      </c>
      <c r="T303" s="2">
        <f t="shared" ca="1" si="64"/>
        <v>513</v>
      </c>
      <c r="U303" s="2" t="str">
        <f t="shared" ca="1" si="71"/>
        <v/>
      </c>
      <c r="V303" s="2">
        <f t="shared" ca="1" si="65"/>
        <v>0</v>
      </c>
    </row>
    <row r="304" spans="2:22" x14ac:dyDescent="0.25">
      <c r="B304" s="2">
        <v>289</v>
      </c>
      <c r="C304" s="2" t="s">
        <v>291</v>
      </c>
      <c r="D304" s="2">
        <f>'Demand Profile'!C293</f>
        <v>85</v>
      </c>
      <c r="E304" s="2">
        <f t="shared" ca="1" si="68"/>
        <v>406</v>
      </c>
      <c r="F304" s="2">
        <f t="shared" ca="1" si="58"/>
        <v>0</v>
      </c>
      <c r="G304" s="2">
        <f t="shared" ca="1" si="66"/>
        <v>321</v>
      </c>
      <c r="H304" s="2">
        <f t="shared" ca="1" si="59"/>
        <v>0</v>
      </c>
      <c r="I304" s="2">
        <f t="shared" ca="1" si="60"/>
        <v>327</v>
      </c>
      <c r="J304" s="2" t="str">
        <f t="shared" ca="1" si="67"/>
        <v>Yes</v>
      </c>
      <c r="K304" s="2">
        <f t="shared" ca="1" si="61"/>
        <v>500</v>
      </c>
      <c r="M304" s="2">
        <v>289</v>
      </c>
      <c r="N304" s="2" t="s">
        <v>291</v>
      </c>
      <c r="O304" s="2">
        <f>'Demand Profile'!D293</f>
        <v>48</v>
      </c>
      <c r="P304" s="2">
        <f t="shared" ca="1" si="69"/>
        <v>219</v>
      </c>
      <c r="Q304" s="2">
        <f t="shared" ca="1" si="62"/>
        <v>0</v>
      </c>
      <c r="R304" s="2">
        <f t="shared" ca="1" si="70"/>
        <v>171</v>
      </c>
      <c r="S304" s="2">
        <f t="shared" ca="1" si="63"/>
        <v>500</v>
      </c>
      <c r="T304" s="2">
        <f t="shared" ca="1" si="64"/>
        <v>478</v>
      </c>
      <c r="U304" s="2" t="str">
        <f t="shared" ca="1" si="71"/>
        <v/>
      </c>
      <c r="V304" s="2">
        <f t="shared" ca="1" si="65"/>
        <v>0</v>
      </c>
    </row>
    <row r="305" spans="2:22" x14ac:dyDescent="0.25">
      <c r="B305" s="2">
        <v>290</v>
      </c>
      <c r="C305" s="2" t="s">
        <v>292</v>
      </c>
      <c r="D305" s="2">
        <f>'Demand Profile'!C294</f>
        <v>55</v>
      </c>
      <c r="E305" s="2">
        <f t="shared" ca="1" si="68"/>
        <v>321</v>
      </c>
      <c r="F305" s="2">
        <f t="shared" ca="1" si="58"/>
        <v>0</v>
      </c>
      <c r="G305" s="2">
        <f t="shared" ca="1" si="66"/>
        <v>266</v>
      </c>
      <c r="H305" s="2">
        <f t="shared" ca="1" si="59"/>
        <v>500</v>
      </c>
      <c r="I305" s="2">
        <f t="shared" ca="1" si="60"/>
        <v>308</v>
      </c>
      <c r="J305" s="2" t="str">
        <f t="shared" ca="1" si="67"/>
        <v/>
      </c>
      <c r="K305" s="2">
        <f t="shared" ca="1" si="61"/>
        <v>0</v>
      </c>
      <c r="M305" s="2">
        <v>290</v>
      </c>
      <c r="N305" s="2" t="s">
        <v>292</v>
      </c>
      <c r="O305" s="2">
        <f>'Demand Profile'!D294</f>
        <v>129</v>
      </c>
      <c r="P305" s="2">
        <f t="shared" ca="1" si="69"/>
        <v>171</v>
      </c>
      <c r="Q305" s="2">
        <f t="shared" ca="1" si="62"/>
        <v>0</v>
      </c>
      <c r="R305" s="2">
        <f t="shared" ca="1" si="70"/>
        <v>42</v>
      </c>
      <c r="S305" s="2">
        <f t="shared" ca="1" si="63"/>
        <v>500</v>
      </c>
      <c r="T305" s="2">
        <f t="shared" ca="1" si="64"/>
        <v>487</v>
      </c>
      <c r="U305" s="2" t="str">
        <f t="shared" ca="1" si="71"/>
        <v/>
      </c>
      <c r="V305" s="2">
        <f t="shared" ca="1" si="65"/>
        <v>0</v>
      </c>
    </row>
    <row r="306" spans="2:22" x14ac:dyDescent="0.25">
      <c r="B306" s="2">
        <v>291</v>
      </c>
      <c r="C306" s="2" t="s">
        <v>293</v>
      </c>
      <c r="D306" s="2">
        <f>'Demand Profile'!C295</f>
        <v>75</v>
      </c>
      <c r="E306" s="2">
        <f t="shared" ca="1" si="68"/>
        <v>266</v>
      </c>
      <c r="F306" s="2">
        <f t="shared" ca="1" si="58"/>
        <v>0</v>
      </c>
      <c r="G306" s="2">
        <f t="shared" ca="1" si="66"/>
        <v>191</v>
      </c>
      <c r="H306" s="2">
        <f t="shared" ca="1" si="59"/>
        <v>500</v>
      </c>
      <c r="I306" s="2">
        <f t="shared" ca="1" si="60"/>
        <v>239</v>
      </c>
      <c r="J306" s="2" t="str">
        <f t="shared" ca="1" si="67"/>
        <v/>
      </c>
      <c r="K306" s="2">
        <f t="shared" ca="1" si="61"/>
        <v>0</v>
      </c>
      <c r="M306" s="2">
        <v>291</v>
      </c>
      <c r="N306" s="2" t="s">
        <v>293</v>
      </c>
      <c r="O306" s="2">
        <f>'Demand Profile'!D295</f>
        <v>71</v>
      </c>
      <c r="P306" s="2">
        <f t="shared" ca="1" si="69"/>
        <v>42</v>
      </c>
      <c r="Q306" s="2">
        <f t="shared" ca="1" si="62"/>
        <v>500</v>
      </c>
      <c r="R306" s="2">
        <f t="shared" ca="1" si="70"/>
        <v>471</v>
      </c>
      <c r="S306" s="2">
        <f t="shared" ca="1" si="63"/>
        <v>0</v>
      </c>
      <c r="T306" s="2">
        <f t="shared" ca="1" si="64"/>
        <v>536</v>
      </c>
      <c r="U306" s="2" t="str">
        <f t="shared" ca="1" si="71"/>
        <v>Yes</v>
      </c>
      <c r="V306" s="2">
        <f t="shared" ca="1" si="65"/>
        <v>500</v>
      </c>
    </row>
    <row r="307" spans="2:22" x14ac:dyDescent="0.25">
      <c r="B307" s="2">
        <v>292</v>
      </c>
      <c r="C307" s="2" t="s">
        <v>294</v>
      </c>
      <c r="D307" s="2">
        <f>'Demand Profile'!C296</f>
        <v>77</v>
      </c>
      <c r="E307" s="2">
        <f t="shared" ca="1" si="68"/>
        <v>191</v>
      </c>
      <c r="F307" s="2">
        <f t="shared" ca="1" si="58"/>
        <v>0</v>
      </c>
      <c r="G307" s="2">
        <f t="shared" ca="1" si="66"/>
        <v>114</v>
      </c>
      <c r="H307" s="2">
        <f t="shared" ca="1" si="59"/>
        <v>500</v>
      </c>
      <c r="I307" s="2">
        <f t="shared" ca="1" si="60"/>
        <v>211</v>
      </c>
      <c r="J307" s="2" t="str">
        <f t="shared" ca="1" si="67"/>
        <v/>
      </c>
      <c r="K307" s="2">
        <f t="shared" ca="1" si="61"/>
        <v>0</v>
      </c>
      <c r="M307" s="2">
        <v>292</v>
      </c>
      <c r="N307" s="2" t="s">
        <v>294</v>
      </c>
      <c r="O307" s="2">
        <f>'Demand Profile'!D296</f>
        <v>138</v>
      </c>
      <c r="P307" s="2">
        <f t="shared" ca="1" si="69"/>
        <v>471</v>
      </c>
      <c r="Q307" s="2">
        <f t="shared" ca="1" si="62"/>
        <v>0</v>
      </c>
      <c r="R307" s="2">
        <f t="shared" ca="1" si="70"/>
        <v>333</v>
      </c>
      <c r="S307" s="2">
        <f t="shared" ca="1" si="63"/>
        <v>500</v>
      </c>
      <c r="T307" s="2">
        <f t="shared" ca="1" si="64"/>
        <v>432</v>
      </c>
      <c r="U307" s="2" t="str">
        <f t="shared" ca="1" si="71"/>
        <v/>
      </c>
      <c r="V307" s="2">
        <f t="shared" ca="1" si="65"/>
        <v>0</v>
      </c>
    </row>
    <row r="308" spans="2:22" x14ac:dyDescent="0.25">
      <c r="B308" s="2">
        <v>293</v>
      </c>
      <c r="C308" s="2" t="s">
        <v>295</v>
      </c>
      <c r="D308" s="2">
        <f>'Demand Profile'!C297</f>
        <v>21</v>
      </c>
      <c r="E308" s="2">
        <f t="shared" ca="1" si="68"/>
        <v>114</v>
      </c>
      <c r="F308" s="2">
        <f t="shared" ca="1" si="58"/>
        <v>0</v>
      </c>
      <c r="G308" s="2">
        <f t="shared" ca="1" si="66"/>
        <v>93</v>
      </c>
      <c r="H308" s="2">
        <f t="shared" ca="1" si="59"/>
        <v>500</v>
      </c>
      <c r="I308" s="2">
        <f t="shared" ca="1" si="60"/>
        <v>197</v>
      </c>
      <c r="J308" s="2" t="str">
        <f t="shared" ca="1" si="67"/>
        <v/>
      </c>
      <c r="K308" s="2">
        <f t="shared" ca="1" si="61"/>
        <v>0</v>
      </c>
      <c r="M308" s="2">
        <v>293</v>
      </c>
      <c r="N308" s="2" t="s">
        <v>295</v>
      </c>
      <c r="O308" s="2">
        <f>'Demand Profile'!D297</f>
        <v>95</v>
      </c>
      <c r="P308" s="2">
        <f t="shared" ca="1" si="69"/>
        <v>333</v>
      </c>
      <c r="Q308" s="2">
        <f t="shared" ca="1" si="62"/>
        <v>0</v>
      </c>
      <c r="R308" s="2">
        <f t="shared" ca="1" si="70"/>
        <v>238</v>
      </c>
      <c r="S308" s="2">
        <f t="shared" ca="1" si="63"/>
        <v>500</v>
      </c>
      <c r="T308" s="2">
        <f t="shared" ca="1" si="64"/>
        <v>377</v>
      </c>
      <c r="U308" s="2" t="str">
        <f t="shared" ca="1" si="71"/>
        <v/>
      </c>
      <c r="V308" s="2">
        <f t="shared" ca="1" si="65"/>
        <v>0</v>
      </c>
    </row>
    <row r="309" spans="2:22" x14ac:dyDescent="0.25">
      <c r="B309" s="2">
        <v>294</v>
      </c>
      <c r="C309" s="2" t="s">
        <v>296</v>
      </c>
      <c r="D309" s="2">
        <f>'Demand Profile'!C298</f>
        <v>20</v>
      </c>
      <c r="E309" s="2">
        <f t="shared" ca="1" si="68"/>
        <v>93</v>
      </c>
      <c r="F309" s="2">
        <f t="shared" ca="1" si="58"/>
        <v>0</v>
      </c>
      <c r="G309" s="2">
        <f t="shared" ca="1" si="66"/>
        <v>73</v>
      </c>
      <c r="H309" s="2">
        <f t="shared" ca="1" si="59"/>
        <v>500</v>
      </c>
      <c r="I309" s="2">
        <f t="shared" ca="1" si="60"/>
        <v>269</v>
      </c>
      <c r="J309" s="2" t="str">
        <f t="shared" ca="1" si="67"/>
        <v/>
      </c>
      <c r="K309" s="2">
        <f t="shared" ca="1" si="61"/>
        <v>0</v>
      </c>
      <c r="M309" s="2">
        <v>294</v>
      </c>
      <c r="N309" s="2" t="s">
        <v>296</v>
      </c>
      <c r="O309" s="2">
        <f>'Demand Profile'!D298</f>
        <v>32</v>
      </c>
      <c r="P309" s="2">
        <f t="shared" ca="1" si="69"/>
        <v>238</v>
      </c>
      <c r="Q309" s="2">
        <f t="shared" ca="1" si="62"/>
        <v>0</v>
      </c>
      <c r="R309" s="2">
        <f t="shared" ca="1" si="70"/>
        <v>206</v>
      </c>
      <c r="S309" s="2">
        <f t="shared" ca="1" si="63"/>
        <v>500</v>
      </c>
      <c r="T309" s="2">
        <f t="shared" ca="1" si="64"/>
        <v>429</v>
      </c>
      <c r="U309" s="2" t="str">
        <f t="shared" ca="1" si="71"/>
        <v/>
      </c>
      <c r="V309" s="2">
        <f t="shared" ca="1" si="65"/>
        <v>0</v>
      </c>
    </row>
    <row r="310" spans="2:22" x14ac:dyDescent="0.25">
      <c r="B310" s="2">
        <v>295</v>
      </c>
      <c r="C310" s="2" t="s">
        <v>297</v>
      </c>
      <c r="D310" s="2">
        <f>'Demand Profile'!C299</f>
        <v>70</v>
      </c>
      <c r="E310" s="2">
        <f t="shared" ca="1" si="68"/>
        <v>73</v>
      </c>
      <c r="F310" s="2">
        <f t="shared" ca="1" si="58"/>
        <v>0</v>
      </c>
      <c r="G310" s="2">
        <f t="shared" ca="1" si="66"/>
        <v>3</v>
      </c>
      <c r="H310" s="2">
        <f t="shared" ca="1" si="59"/>
        <v>500</v>
      </c>
      <c r="I310" s="2">
        <f t="shared" ca="1" si="60"/>
        <v>204</v>
      </c>
      <c r="J310" s="2" t="str">
        <f t="shared" ca="1" si="67"/>
        <v/>
      </c>
      <c r="K310" s="2">
        <f t="shared" ca="1" si="61"/>
        <v>0</v>
      </c>
      <c r="M310" s="2">
        <v>295</v>
      </c>
      <c r="N310" s="2" t="s">
        <v>297</v>
      </c>
      <c r="O310" s="2">
        <f>'Demand Profile'!D299</f>
        <v>13</v>
      </c>
      <c r="P310" s="2">
        <f t="shared" ca="1" si="69"/>
        <v>206</v>
      </c>
      <c r="Q310" s="2">
        <f t="shared" ca="1" si="62"/>
        <v>0</v>
      </c>
      <c r="R310" s="2">
        <f t="shared" ca="1" si="70"/>
        <v>193</v>
      </c>
      <c r="S310" s="2">
        <f t="shared" ca="1" si="63"/>
        <v>500</v>
      </c>
      <c r="T310" s="2">
        <f t="shared" ca="1" si="64"/>
        <v>514</v>
      </c>
      <c r="U310" s="2" t="str">
        <f t="shared" ca="1" si="71"/>
        <v/>
      </c>
      <c r="V310" s="2">
        <f t="shared" ca="1" si="65"/>
        <v>0</v>
      </c>
    </row>
    <row r="311" spans="2:22" x14ac:dyDescent="0.25">
      <c r="B311" s="2">
        <v>296</v>
      </c>
      <c r="C311" s="2" t="s">
        <v>298</v>
      </c>
      <c r="D311" s="2">
        <f>'Demand Profile'!C300</f>
        <v>9</v>
      </c>
      <c r="E311" s="2">
        <f t="shared" ca="1" si="68"/>
        <v>3</v>
      </c>
      <c r="F311" s="2">
        <f t="shared" ca="1" si="58"/>
        <v>500</v>
      </c>
      <c r="G311" s="2">
        <f t="shared" ca="1" si="66"/>
        <v>494</v>
      </c>
      <c r="H311" s="2">
        <f t="shared" ca="1" si="59"/>
        <v>0</v>
      </c>
      <c r="I311" s="2">
        <f t="shared" ca="1" si="60"/>
        <v>200</v>
      </c>
      <c r="J311" s="2" t="str">
        <f t="shared" ca="1" si="67"/>
        <v/>
      </c>
      <c r="K311" s="2">
        <f t="shared" ca="1" si="61"/>
        <v>0</v>
      </c>
      <c r="M311" s="2">
        <v>296</v>
      </c>
      <c r="N311" s="2" t="s">
        <v>298</v>
      </c>
      <c r="O311" s="2">
        <f>'Demand Profile'!D300</f>
        <v>138</v>
      </c>
      <c r="P311" s="2">
        <f t="shared" ca="1" si="69"/>
        <v>193</v>
      </c>
      <c r="Q311" s="2">
        <f t="shared" ca="1" si="62"/>
        <v>0</v>
      </c>
      <c r="R311" s="2">
        <f t="shared" ca="1" si="70"/>
        <v>55</v>
      </c>
      <c r="S311" s="2">
        <f t="shared" ca="1" si="63"/>
        <v>500</v>
      </c>
      <c r="T311" s="2">
        <f t="shared" ca="1" si="64"/>
        <v>504</v>
      </c>
      <c r="U311" s="2" t="str">
        <f t="shared" ca="1" si="71"/>
        <v/>
      </c>
      <c r="V311" s="2">
        <f t="shared" ca="1" si="65"/>
        <v>0</v>
      </c>
    </row>
    <row r="312" spans="2:22" x14ac:dyDescent="0.25">
      <c r="B312" s="2">
        <v>297</v>
      </c>
      <c r="C312" s="2" t="s">
        <v>299</v>
      </c>
      <c r="D312" s="2">
        <f>'Demand Profile'!C301</f>
        <v>36</v>
      </c>
      <c r="E312" s="2">
        <f t="shared" ca="1" si="68"/>
        <v>494</v>
      </c>
      <c r="F312" s="2">
        <f t="shared" ca="1" si="58"/>
        <v>0</v>
      </c>
      <c r="G312" s="2">
        <f t="shared" ca="1" si="66"/>
        <v>458</v>
      </c>
      <c r="H312" s="2">
        <f t="shared" ca="1" si="59"/>
        <v>0</v>
      </c>
      <c r="I312" s="2">
        <f t="shared" ca="1" si="60"/>
        <v>173</v>
      </c>
      <c r="J312" s="2" t="str">
        <f t="shared" ca="1" si="67"/>
        <v/>
      </c>
      <c r="K312" s="2">
        <f t="shared" ca="1" si="61"/>
        <v>0</v>
      </c>
      <c r="M312" s="2">
        <v>297</v>
      </c>
      <c r="N312" s="2" t="s">
        <v>299</v>
      </c>
      <c r="O312" s="2">
        <f>'Demand Profile'!D301</f>
        <v>120</v>
      </c>
      <c r="P312" s="2">
        <f t="shared" ca="1" si="69"/>
        <v>55</v>
      </c>
      <c r="Q312" s="2">
        <f t="shared" ca="1" si="62"/>
        <v>500</v>
      </c>
      <c r="R312" s="2">
        <f t="shared" ca="1" si="70"/>
        <v>435</v>
      </c>
      <c r="S312" s="2">
        <f t="shared" ca="1" si="63"/>
        <v>0</v>
      </c>
      <c r="T312" s="2">
        <f t="shared" ca="1" si="64"/>
        <v>426</v>
      </c>
      <c r="U312" s="2" t="str">
        <f t="shared" ca="1" si="71"/>
        <v/>
      </c>
      <c r="V312" s="2">
        <f t="shared" ca="1" si="65"/>
        <v>0</v>
      </c>
    </row>
    <row r="313" spans="2:22" x14ac:dyDescent="0.25">
      <c r="B313" s="2">
        <v>298</v>
      </c>
      <c r="C313" s="2" t="s">
        <v>300</v>
      </c>
      <c r="D313" s="2">
        <f>'Demand Profile'!C302</f>
        <v>6</v>
      </c>
      <c r="E313" s="2">
        <f t="shared" ca="1" si="68"/>
        <v>458</v>
      </c>
      <c r="F313" s="2">
        <f t="shared" ca="1" si="58"/>
        <v>0</v>
      </c>
      <c r="G313" s="2">
        <f t="shared" ca="1" si="66"/>
        <v>452</v>
      </c>
      <c r="H313" s="2">
        <f t="shared" ca="1" si="59"/>
        <v>0</v>
      </c>
      <c r="I313" s="2">
        <f t="shared" ca="1" si="60"/>
        <v>263</v>
      </c>
      <c r="J313" s="2" t="str">
        <f t="shared" ca="1" si="67"/>
        <v/>
      </c>
      <c r="K313" s="2">
        <f t="shared" ca="1" si="61"/>
        <v>0</v>
      </c>
      <c r="M313" s="2">
        <v>298</v>
      </c>
      <c r="N313" s="2" t="s">
        <v>300</v>
      </c>
      <c r="O313" s="2">
        <f>'Demand Profile'!D302</f>
        <v>34</v>
      </c>
      <c r="P313" s="2">
        <f t="shared" ca="1" si="69"/>
        <v>435</v>
      </c>
      <c r="Q313" s="2">
        <f t="shared" ca="1" si="62"/>
        <v>0</v>
      </c>
      <c r="R313" s="2">
        <f t="shared" ca="1" si="70"/>
        <v>401</v>
      </c>
      <c r="S313" s="2">
        <f t="shared" ca="1" si="63"/>
        <v>0</v>
      </c>
      <c r="T313" s="2">
        <f t="shared" ca="1" si="64"/>
        <v>405</v>
      </c>
      <c r="U313" s="2" t="str">
        <f t="shared" ca="1" si="71"/>
        <v>Yes</v>
      </c>
      <c r="V313" s="2">
        <f t="shared" ca="1" si="65"/>
        <v>500</v>
      </c>
    </row>
    <row r="314" spans="2:22" x14ac:dyDescent="0.25">
      <c r="B314" s="2">
        <v>299</v>
      </c>
      <c r="C314" s="2" t="s">
        <v>301</v>
      </c>
      <c r="D314" s="2">
        <f>'Demand Profile'!C303</f>
        <v>49</v>
      </c>
      <c r="E314" s="2">
        <f t="shared" ca="1" si="68"/>
        <v>452</v>
      </c>
      <c r="F314" s="2">
        <f t="shared" ca="1" si="58"/>
        <v>0</v>
      </c>
      <c r="G314" s="2">
        <f t="shared" ca="1" si="66"/>
        <v>403</v>
      </c>
      <c r="H314" s="2">
        <f t="shared" ca="1" si="59"/>
        <v>0</v>
      </c>
      <c r="I314" s="2">
        <f t="shared" ca="1" si="60"/>
        <v>216</v>
      </c>
      <c r="J314" s="2" t="str">
        <f t="shared" ca="1" si="67"/>
        <v/>
      </c>
      <c r="K314" s="2">
        <f t="shared" ca="1" si="61"/>
        <v>0</v>
      </c>
      <c r="M314" s="2">
        <v>299</v>
      </c>
      <c r="N314" s="2" t="s">
        <v>301</v>
      </c>
      <c r="O314" s="2">
        <f>'Demand Profile'!D303</f>
        <v>40</v>
      </c>
      <c r="P314" s="2">
        <f t="shared" ca="1" si="69"/>
        <v>401</v>
      </c>
      <c r="Q314" s="2">
        <f t="shared" ca="1" si="62"/>
        <v>0</v>
      </c>
      <c r="R314" s="2">
        <f t="shared" ca="1" si="70"/>
        <v>361</v>
      </c>
      <c r="S314" s="2">
        <f t="shared" ca="1" si="63"/>
        <v>500</v>
      </c>
      <c r="T314" s="2">
        <f t="shared" ca="1" si="64"/>
        <v>473</v>
      </c>
      <c r="U314" s="2" t="str">
        <f t="shared" ca="1" si="71"/>
        <v/>
      </c>
      <c r="V314" s="2">
        <f t="shared" ca="1" si="65"/>
        <v>0</v>
      </c>
    </row>
    <row r="315" spans="2:22" x14ac:dyDescent="0.25">
      <c r="B315" s="2">
        <v>300</v>
      </c>
      <c r="C315" s="2" t="s">
        <v>302</v>
      </c>
      <c r="D315" s="2">
        <f>'Demand Profile'!C304</f>
        <v>7</v>
      </c>
      <c r="E315" s="2">
        <f t="shared" ca="1" si="68"/>
        <v>403</v>
      </c>
      <c r="F315" s="2">
        <f t="shared" ca="1" si="58"/>
        <v>0</v>
      </c>
      <c r="G315" s="2">
        <f t="shared" ca="1" si="66"/>
        <v>396</v>
      </c>
      <c r="H315" s="2">
        <f t="shared" ca="1" si="59"/>
        <v>0</v>
      </c>
      <c r="I315" s="2">
        <f t="shared" ca="1" si="60"/>
        <v>235</v>
      </c>
      <c r="J315" s="2" t="str">
        <f t="shared" ca="1" si="67"/>
        <v/>
      </c>
      <c r="K315" s="2">
        <f t="shared" ca="1" si="61"/>
        <v>0</v>
      </c>
      <c r="M315" s="2">
        <v>300</v>
      </c>
      <c r="N315" s="2" t="s">
        <v>302</v>
      </c>
      <c r="O315" s="2">
        <f>'Demand Profile'!D304</f>
        <v>84</v>
      </c>
      <c r="P315" s="2">
        <f t="shared" ca="1" si="69"/>
        <v>361</v>
      </c>
      <c r="Q315" s="2">
        <f t="shared" ca="1" si="62"/>
        <v>0</v>
      </c>
      <c r="R315" s="2">
        <f t="shared" ca="1" si="70"/>
        <v>277</v>
      </c>
      <c r="S315" s="2">
        <f t="shared" ca="1" si="63"/>
        <v>500</v>
      </c>
      <c r="T315" s="2">
        <f t="shared" ca="1" si="64"/>
        <v>433</v>
      </c>
      <c r="U315" s="2" t="str">
        <f t="shared" ca="1" si="71"/>
        <v/>
      </c>
      <c r="V315" s="2">
        <f t="shared" ca="1" si="65"/>
        <v>0</v>
      </c>
    </row>
    <row r="316" spans="2:22" x14ac:dyDescent="0.25">
      <c r="B316" s="2">
        <v>301</v>
      </c>
      <c r="C316" s="2" t="s">
        <v>303</v>
      </c>
      <c r="D316" s="2">
        <f>'Demand Profile'!C305</f>
        <v>92</v>
      </c>
      <c r="E316" s="2">
        <f t="shared" ca="1" si="68"/>
        <v>396</v>
      </c>
      <c r="F316" s="2">
        <f t="shared" ca="1" si="58"/>
        <v>0</v>
      </c>
      <c r="G316" s="2">
        <f t="shared" ca="1" si="66"/>
        <v>304</v>
      </c>
      <c r="H316" s="2">
        <f t="shared" ca="1" si="59"/>
        <v>0</v>
      </c>
      <c r="I316" s="2">
        <f t="shared" ca="1" si="60"/>
        <v>185</v>
      </c>
      <c r="J316" s="2" t="str">
        <f t="shared" ca="1" si="67"/>
        <v/>
      </c>
      <c r="K316" s="2">
        <f t="shared" ca="1" si="61"/>
        <v>0</v>
      </c>
      <c r="M316" s="2">
        <v>301</v>
      </c>
      <c r="N316" s="2" t="s">
        <v>303</v>
      </c>
      <c r="O316" s="2">
        <f>'Demand Profile'!D305</f>
        <v>98</v>
      </c>
      <c r="P316" s="2">
        <f t="shared" ca="1" si="69"/>
        <v>277</v>
      </c>
      <c r="Q316" s="2">
        <f t="shared" ca="1" si="62"/>
        <v>0</v>
      </c>
      <c r="R316" s="2">
        <f t="shared" ca="1" si="70"/>
        <v>179</v>
      </c>
      <c r="S316" s="2">
        <f t="shared" ca="1" si="63"/>
        <v>500</v>
      </c>
      <c r="T316" s="2">
        <f t="shared" ca="1" si="64"/>
        <v>361</v>
      </c>
      <c r="U316" s="2" t="str">
        <f t="shared" ca="1" si="71"/>
        <v/>
      </c>
      <c r="V316" s="2">
        <f t="shared" ca="1" si="65"/>
        <v>0</v>
      </c>
    </row>
    <row r="317" spans="2:22" x14ac:dyDescent="0.25">
      <c r="B317" s="2">
        <v>302</v>
      </c>
      <c r="C317" s="2" t="s">
        <v>304</v>
      </c>
      <c r="D317" s="2">
        <f>'Demand Profile'!C306</f>
        <v>5</v>
      </c>
      <c r="E317" s="2">
        <f t="shared" ca="1" si="68"/>
        <v>304</v>
      </c>
      <c r="F317" s="2">
        <f t="shared" ca="1" si="58"/>
        <v>0</v>
      </c>
      <c r="G317" s="2">
        <f t="shared" ca="1" si="66"/>
        <v>299</v>
      </c>
      <c r="H317" s="2">
        <f t="shared" ca="1" si="59"/>
        <v>0</v>
      </c>
      <c r="I317" s="2">
        <f t="shared" ca="1" si="60"/>
        <v>264</v>
      </c>
      <c r="J317" s="2" t="str">
        <f t="shared" ca="1" si="67"/>
        <v/>
      </c>
      <c r="K317" s="2">
        <f t="shared" ca="1" si="61"/>
        <v>0</v>
      </c>
      <c r="M317" s="2">
        <v>302</v>
      </c>
      <c r="N317" s="2" t="s">
        <v>304</v>
      </c>
      <c r="O317" s="2">
        <f>'Demand Profile'!D306</f>
        <v>128</v>
      </c>
      <c r="P317" s="2">
        <f t="shared" ca="1" si="69"/>
        <v>179</v>
      </c>
      <c r="Q317" s="2">
        <f t="shared" ca="1" si="62"/>
        <v>0</v>
      </c>
      <c r="R317" s="2">
        <f t="shared" ca="1" si="70"/>
        <v>51</v>
      </c>
      <c r="S317" s="2">
        <f t="shared" ca="1" si="63"/>
        <v>500</v>
      </c>
      <c r="T317" s="2">
        <f t="shared" ca="1" si="64"/>
        <v>289</v>
      </c>
      <c r="U317" s="2" t="str">
        <f t="shared" ca="1" si="71"/>
        <v/>
      </c>
      <c r="V317" s="2">
        <f t="shared" ca="1" si="65"/>
        <v>0</v>
      </c>
    </row>
    <row r="318" spans="2:22" x14ac:dyDescent="0.25">
      <c r="B318" s="2">
        <v>303</v>
      </c>
      <c r="C318" s="2" t="s">
        <v>305</v>
      </c>
      <c r="D318" s="2">
        <f>'Demand Profile'!C307</f>
        <v>5</v>
      </c>
      <c r="E318" s="2">
        <f t="shared" ca="1" si="68"/>
        <v>299</v>
      </c>
      <c r="F318" s="2">
        <f t="shared" ca="1" si="58"/>
        <v>0</v>
      </c>
      <c r="G318" s="2">
        <f t="shared" ca="1" si="66"/>
        <v>294</v>
      </c>
      <c r="H318" s="2">
        <f t="shared" ca="1" si="59"/>
        <v>0</v>
      </c>
      <c r="I318" s="2">
        <f t="shared" ca="1" si="60"/>
        <v>326</v>
      </c>
      <c r="J318" s="2" t="str">
        <f t="shared" ca="1" si="67"/>
        <v>Yes</v>
      </c>
      <c r="K318" s="2">
        <f t="shared" ca="1" si="61"/>
        <v>500</v>
      </c>
      <c r="M318" s="2">
        <v>303</v>
      </c>
      <c r="N318" s="2" t="s">
        <v>305</v>
      </c>
      <c r="O318" s="2">
        <f>'Demand Profile'!D307</f>
        <v>42</v>
      </c>
      <c r="P318" s="2">
        <f t="shared" ca="1" si="69"/>
        <v>51</v>
      </c>
      <c r="Q318" s="2">
        <f t="shared" ca="1" si="62"/>
        <v>0</v>
      </c>
      <c r="R318" s="2">
        <f t="shared" ca="1" si="70"/>
        <v>9</v>
      </c>
      <c r="S318" s="2">
        <f t="shared" ca="1" si="63"/>
        <v>500</v>
      </c>
      <c r="T318" s="2">
        <f t="shared" ca="1" si="64"/>
        <v>378</v>
      </c>
      <c r="U318" s="2" t="str">
        <f t="shared" ca="1" si="71"/>
        <v/>
      </c>
      <c r="V318" s="2">
        <f t="shared" ca="1" si="65"/>
        <v>0</v>
      </c>
    </row>
    <row r="319" spans="2:22" x14ac:dyDescent="0.25">
      <c r="B319" s="2">
        <v>304</v>
      </c>
      <c r="C319" s="2" t="s">
        <v>306</v>
      </c>
      <c r="D319" s="2">
        <f>'Demand Profile'!C308</f>
        <v>9</v>
      </c>
      <c r="E319" s="2">
        <f t="shared" ca="1" si="68"/>
        <v>294</v>
      </c>
      <c r="F319" s="2">
        <f t="shared" ca="1" si="58"/>
        <v>0</v>
      </c>
      <c r="G319" s="2">
        <f t="shared" ca="1" si="66"/>
        <v>285</v>
      </c>
      <c r="H319" s="2">
        <f t="shared" ca="1" si="59"/>
        <v>500</v>
      </c>
      <c r="I319" s="2">
        <f t="shared" ca="1" si="60"/>
        <v>399</v>
      </c>
      <c r="J319" s="2" t="str">
        <f t="shared" ca="1" si="67"/>
        <v/>
      </c>
      <c r="K319" s="2">
        <f t="shared" ca="1" si="61"/>
        <v>0</v>
      </c>
      <c r="M319" s="2">
        <v>304</v>
      </c>
      <c r="N319" s="2" t="s">
        <v>306</v>
      </c>
      <c r="O319" s="2">
        <f>'Demand Profile'!D308</f>
        <v>13</v>
      </c>
      <c r="P319" s="2">
        <f t="shared" ca="1" si="69"/>
        <v>9</v>
      </c>
      <c r="Q319" s="2">
        <f t="shared" ca="1" si="62"/>
        <v>500</v>
      </c>
      <c r="R319" s="2">
        <f t="shared" ca="1" si="70"/>
        <v>496</v>
      </c>
      <c r="S319" s="2">
        <f t="shared" ca="1" si="63"/>
        <v>0</v>
      </c>
      <c r="T319" s="2">
        <f t="shared" ca="1" si="64"/>
        <v>492</v>
      </c>
      <c r="U319" s="2" t="str">
        <f t="shared" ca="1" si="71"/>
        <v/>
      </c>
      <c r="V319" s="2">
        <f t="shared" ca="1" si="65"/>
        <v>0</v>
      </c>
    </row>
    <row r="320" spans="2:22" x14ac:dyDescent="0.25">
      <c r="B320" s="2">
        <v>305</v>
      </c>
      <c r="C320" s="2" t="s">
        <v>307</v>
      </c>
      <c r="D320" s="2">
        <f>'Demand Profile'!C309</f>
        <v>96</v>
      </c>
      <c r="E320" s="2">
        <f t="shared" ca="1" si="68"/>
        <v>285</v>
      </c>
      <c r="F320" s="2">
        <f t="shared" ca="1" si="58"/>
        <v>0</v>
      </c>
      <c r="G320" s="2">
        <f t="shared" ca="1" si="66"/>
        <v>189</v>
      </c>
      <c r="H320" s="2">
        <f t="shared" ca="1" si="59"/>
        <v>500</v>
      </c>
      <c r="I320" s="2">
        <f t="shared" ca="1" si="60"/>
        <v>364</v>
      </c>
      <c r="J320" s="2" t="str">
        <f t="shared" ca="1" si="67"/>
        <v/>
      </c>
      <c r="K320" s="2">
        <f t="shared" ca="1" si="61"/>
        <v>0</v>
      </c>
      <c r="M320" s="2">
        <v>305</v>
      </c>
      <c r="N320" s="2" t="s">
        <v>307</v>
      </c>
      <c r="O320" s="2">
        <f>'Demand Profile'!D309</f>
        <v>108</v>
      </c>
      <c r="P320" s="2">
        <f t="shared" ca="1" si="69"/>
        <v>496</v>
      </c>
      <c r="Q320" s="2">
        <f t="shared" ca="1" si="62"/>
        <v>0</v>
      </c>
      <c r="R320" s="2">
        <f t="shared" ca="1" si="70"/>
        <v>388</v>
      </c>
      <c r="S320" s="2">
        <f t="shared" ca="1" si="63"/>
        <v>0</v>
      </c>
      <c r="T320" s="2">
        <f t="shared" ca="1" si="64"/>
        <v>439</v>
      </c>
      <c r="U320" s="2" t="str">
        <f t="shared" ca="1" si="71"/>
        <v>Yes</v>
      </c>
      <c r="V320" s="2">
        <f t="shared" ca="1" si="65"/>
        <v>500</v>
      </c>
    </row>
    <row r="321" spans="2:22" x14ac:dyDescent="0.25">
      <c r="B321" s="2">
        <v>306</v>
      </c>
      <c r="C321" s="2" t="s">
        <v>308</v>
      </c>
      <c r="D321" s="2">
        <f>'Demand Profile'!C310</f>
        <v>2</v>
      </c>
      <c r="E321" s="2">
        <f t="shared" ca="1" si="68"/>
        <v>189</v>
      </c>
      <c r="F321" s="2">
        <f t="shared" ca="1" si="58"/>
        <v>0</v>
      </c>
      <c r="G321" s="2">
        <f t="shared" ca="1" si="66"/>
        <v>187</v>
      </c>
      <c r="H321" s="2">
        <f t="shared" ca="1" si="59"/>
        <v>500</v>
      </c>
      <c r="I321" s="2">
        <f t="shared" ca="1" si="60"/>
        <v>451</v>
      </c>
      <c r="J321" s="2" t="str">
        <f t="shared" ca="1" si="67"/>
        <v/>
      </c>
      <c r="K321" s="2">
        <f t="shared" ca="1" si="61"/>
        <v>0</v>
      </c>
      <c r="M321" s="2">
        <v>306</v>
      </c>
      <c r="N321" s="2" t="s">
        <v>308</v>
      </c>
      <c r="O321" s="2">
        <f>'Demand Profile'!D310</f>
        <v>44</v>
      </c>
      <c r="P321" s="2">
        <f t="shared" ca="1" si="69"/>
        <v>388</v>
      </c>
      <c r="Q321" s="2">
        <f t="shared" ca="1" si="62"/>
        <v>0</v>
      </c>
      <c r="R321" s="2">
        <f t="shared" ca="1" si="70"/>
        <v>344</v>
      </c>
      <c r="S321" s="2">
        <f t="shared" ca="1" si="63"/>
        <v>500</v>
      </c>
      <c r="T321" s="2">
        <f t="shared" ca="1" si="64"/>
        <v>473</v>
      </c>
      <c r="U321" s="2" t="str">
        <f t="shared" ca="1" si="71"/>
        <v/>
      </c>
      <c r="V321" s="2">
        <f t="shared" ca="1" si="65"/>
        <v>0</v>
      </c>
    </row>
    <row r="322" spans="2:22" x14ac:dyDescent="0.25">
      <c r="B322" s="2">
        <v>307</v>
      </c>
      <c r="C322" s="2" t="s">
        <v>309</v>
      </c>
      <c r="D322" s="2">
        <f>'Demand Profile'!C311</f>
        <v>26</v>
      </c>
      <c r="E322" s="2">
        <f t="shared" ca="1" si="68"/>
        <v>187</v>
      </c>
      <c r="F322" s="2">
        <f t="shared" ca="1" si="58"/>
        <v>0</v>
      </c>
      <c r="G322" s="2">
        <f t="shared" ca="1" si="66"/>
        <v>161</v>
      </c>
      <c r="H322" s="2">
        <f t="shared" ca="1" si="59"/>
        <v>500</v>
      </c>
      <c r="I322" s="2">
        <f t="shared" ca="1" si="60"/>
        <v>523</v>
      </c>
      <c r="J322" s="2" t="str">
        <f t="shared" ca="1" si="67"/>
        <v/>
      </c>
      <c r="K322" s="2">
        <f t="shared" ca="1" si="61"/>
        <v>0</v>
      </c>
      <c r="M322" s="2">
        <v>307</v>
      </c>
      <c r="N322" s="2" t="s">
        <v>309</v>
      </c>
      <c r="O322" s="2">
        <f>'Demand Profile'!D311</f>
        <v>26</v>
      </c>
      <c r="P322" s="2">
        <f t="shared" ca="1" si="69"/>
        <v>344</v>
      </c>
      <c r="Q322" s="2">
        <f t="shared" ca="1" si="62"/>
        <v>0</v>
      </c>
      <c r="R322" s="2">
        <f t="shared" ca="1" si="70"/>
        <v>318</v>
      </c>
      <c r="S322" s="2">
        <f t="shared" ca="1" si="63"/>
        <v>500</v>
      </c>
      <c r="T322" s="2">
        <f t="shared" ca="1" si="64"/>
        <v>465</v>
      </c>
      <c r="U322" s="2" t="str">
        <f t="shared" ca="1" si="71"/>
        <v/>
      </c>
      <c r="V322" s="2">
        <f t="shared" ca="1" si="65"/>
        <v>0</v>
      </c>
    </row>
    <row r="323" spans="2:22" x14ac:dyDescent="0.25">
      <c r="B323" s="2">
        <v>308</v>
      </c>
      <c r="C323" s="2" t="s">
        <v>310</v>
      </c>
      <c r="D323" s="2">
        <f>'Demand Profile'!C312</f>
        <v>42</v>
      </c>
      <c r="E323" s="2">
        <f t="shared" ca="1" si="68"/>
        <v>161</v>
      </c>
      <c r="F323" s="2">
        <f t="shared" ca="1" si="58"/>
        <v>0</v>
      </c>
      <c r="G323" s="2">
        <f t="shared" ca="1" si="66"/>
        <v>119</v>
      </c>
      <c r="H323" s="2">
        <f t="shared" ca="1" si="59"/>
        <v>500</v>
      </c>
      <c r="I323" s="2">
        <f t="shared" ca="1" si="60"/>
        <v>566</v>
      </c>
      <c r="J323" s="2" t="str">
        <f t="shared" ca="1" si="67"/>
        <v/>
      </c>
      <c r="K323" s="2">
        <f t="shared" ca="1" si="61"/>
        <v>0</v>
      </c>
      <c r="M323" s="2">
        <v>308</v>
      </c>
      <c r="N323" s="2" t="s">
        <v>310</v>
      </c>
      <c r="O323" s="2">
        <f>'Demand Profile'!D312</f>
        <v>56</v>
      </c>
      <c r="P323" s="2">
        <f t="shared" ca="1" si="69"/>
        <v>318</v>
      </c>
      <c r="Q323" s="2">
        <f t="shared" ca="1" si="62"/>
        <v>0</v>
      </c>
      <c r="R323" s="2">
        <f t="shared" ca="1" si="70"/>
        <v>262</v>
      </c>
      <c r="S323" s="2">
        <f t="shared" ca="1" si="63"/>
        <v>500</v>
      </c>
      <c r="T323" s="2">
        <f t="shared" ca="1" si="64"/>
        <v>534</v>
      </c>
      <c r="U323" s="2" t="str">
        <f t="shared" ca="1" si="71"/>
        <v/>
      </c>
      <c r="V323" s="2">
        <f t="shared" ca="1" si="65"/>
        <v>0</v>
      </c>
    </row>
    <row r="324" spans="2:22" x14ac:dyDescent="0.25">
      <c r="B324" s="2">
        <v>309</v>
      </c>
      <c r="C324" s="2" t="s">
        <v>311</v>
      </c>
      <c r="D324" s="2">
        <f>'Demand Profile'!C313</f>
        <v>84</v>
      </c>
      <c r="E324" s="2">
        <f t="shared" ca="1" si="68"/>
        <v>119</v>
      </c>
      <c r="F324" s="2">
        <f t="shared" ca="1" si="58"/>
        <v>0</v>
      </c>
      <c r="G324" s="2">
        <f t="shared" ca="1" si="66"/>
        <v>35</v>
      </c>
      <c r="H324" s="2">
        <f t="shared" ca="1" si="59"/>
        <v>500</v>
      </c>
      <c r="I324" s="2">
        <f t="shared" ca="1" si="60"/>
        <v>484</v>
      </c>
      <c r="J324" s="2" t="str">
        <f t="shared" ca="1" si="67"/>
        <v/>
      </c>
      <c r="K324" s="2">
        <f t="shared" ca="1" si="61"/>
        <v>0</v>
      </c>
      <c r="M324" s="2">
        <v>309</v>
      </c>
      <c r="N324" s="2" t="s">
        <v>311</v>
      </c>
      <c r="O324" s="2">
        <f>'Demand Profile'!D313</f>
        <v>131</v>
      </c>
      <c r="P324" s="2">
        <f t="shared" ca="1" si="69"/>
        <v>262</v>
      </c>
      <c r="Q324" s="2">
        <f t="shared" ca="1" si="62"/>
        <v>0</v>
      </c>
      <c r="R324" s="2">
        <f t="shared" ca="1" si="70"/>
        <v>131</v>
      </c>
      <c r="S324" s="2">
        <f t="shared" ca="1" si="63"/>
        <v>500</v>
      </c>
      <c r="T324" s="2">
        <f t="shared" ca="1" si="64"/>
        <v>448</v>
      </c>
      <c r="U324" s="2" t="str">
        <f t="shared" ca="1" si="71"/>
        <v/>
      </c>
      <c r="V324" s="2">
        <f t="shared" ca="1" si="65"/>
        <v>0</v>
      </c>
    </row>
    <row r="325" spans="2:22" x14ac:dyDescent="0.25">
      <c r="B325" s="2">
        <v>310</v>
      </c>
      <c r="C325" s="2" t="s">
        <v>312</v>
      </c>
      <c r="D325" s="2">
        <f>'Demand Profile'!C314</f>
        <v>67</v>
      </c>
      <c r="E325" s="2">
        <f t="shared" ca="1" si="68"/>
        <v>35</v>
      </c>
      <c r="F325" s="2">
        <f t="shared" ca="1" si="58"/>
        <v>500</v>
      </c>
      <c r="G325" s="2">
        <f t="shared" ca="1" si="66"/>
        <v>468</v>
      </c>
      <c r="H325" s="2">
        <f t="shared" ca="1" si="59"/>
        <v>0</v>
      </c>
      <c r="I325" s="2">
        <f t="shared" ca="1" si="60"/>
        <v>444</v>
      </c>
      <c r="J325" s="2" t="str">
        <f t="shared" ca="1" si="67"/>
        <v/>
      </c>
      <c r="K325" s="2">
        <f t="shared" ca="1" si="61"/>
        <v>0</v>
      </c>
      <c r="M325" s="2">
        <v>310</v>
      </c>
      <c r="N325" s="2" t="s">
        <v>312</v>
      </c>
      <c r="O325" s="2">
        <f>'Demand Profile'!D314</f>
        <v>127</v>
      </c>
      <c r="P325" s="2">
        <f t="shared" ca="1" si="69"/>
        <v>131</v>
      </c>
      <c r="Q325" s="2">
        <f t="shared" ca="1" si="62"/>
        <v>0</v>
      </c>
      <c r="R325" s="2">
        <f t="shared" ca="1" si="70"/>
        <v>4</v>
      </c>
      <c r="S325" s="2">
        <f t="shared" ca="1" si="63"/>
        <v>500</v>
      </c>
      <c r="T325" s="2">
        <f t="shared" ca="1" si="64"/>
        <v>332</v>
      </c>
      <c r="U325" s="2" t="str">
        <f t="shared" ca="1" si="71"/>
        <v/>
      </c>
      <c r="V325" s="2">
        <f t="shared" ca="1" si="65"/>
        <v>0</v>
      </c>
    </row>
    <row r="326" spans="2:22" x14ac:dyDescent="0.25">
      <c r="B326" s="2">
        <v>311</v>
      </c>
      <c r="C326" s="2" t="s">
        <v>313</v>
      </c>
      <c r="D326" s="2">
        <f>'Demand Profile'!C315</f>
        <v>82</v>
      </c>
      <c r="E326" s="2">
        <f t="shared" ca="1" si="68"/>
        <v>468</v>
      </c>
      <c r="F326" s="2">
        <f t="shared" ca="1" si="58"/>
        <v>0</v>
      </c>
      <c r="G326" s="2">
        <f t="shared" ca="1" si="66"/>
        <v>386</v>
      </c>
      <c r="H326" s="2">
        <f t="shared" ca="1" si="59"/>
        <v>0</v>
      </c>
      <c r="I326" s="2">
        <f t="shared" ca="1" si="60"/>
        <v>392</v>
      </c>
      <c r="J326" s="2" t="str">
        <f t="shared" ca="1" si="67"/>
        <v>Yes</v>
      </c>
      <c r="K326" s="2">
        <f t="shared" ca="1" si="61"/>
        <v>500</v>
      </c>
      <c r="M326" s="2">
        <v>311</v>
      </c>
      <c r="N326" s="2" t="s">
        <v>313</v>
      </c>
      <c r="O326" s="2">
        <f>'Demand Profile'!D315</f>
        <v>55</v>
      </c>
      <c r="P326" s="2">
        <f t="shared" ca="1" si="69"/>
        <v>4</v>
      </c>
      <c r="Q326" s="2">
        <f t="shared" ca="1" si="62"/>
        <v>500</v>
      </c>
      <c r="R326" s="2">
        <f t="shared" ca="1" si="70"/>
        <v>449</v>
      </c>
      <c r="S326" s="2">
        <f t="shared" ca="1" si="63"/>
        <v>0</v>
      </c>
      <c r="T326" s="2">
        <f t="shared" ca="1" si="64"/>
        <v>329</v>
      </c>
      <c r="U326" s="2" t="str">
        <f t="shared" ca="1" si="71"/>
        <v/>
      </c>
      <c r="V326" s="2">
        <f t="shared" ca="1" si="65"/>
        <v>0</v>
      </c>
    </row>
    <row r="327" spans="2:22" x14ac:dyDescent="0.25">
      <c r="B327" s="2">
        <v>312</v>
      </c>
      <c r="C327" s="2" t="s">
        <v>314</v>
      </c>
      <c r="D327" s="2">
        <f>'Demand Profile'!C316</f>
        <v>61</v>
      </c>
      <c r="E327" s="2">
        <f t="shared" ca="1" si="68"/>
        <v>386</v>
      </c>
      <c r="F327" s="2">
        <f t="shared" ca="1" si="58"/>
        <v>0</v>
      </c>
      <c r="G327" s="2">
        <f t="shared" ca="1" si="66"/>
        <v>325</v>
      </c>
      <c r="H327" s="2">
        <f t="shared" ca="1" si="59"/>
        <v>500</v>
      </c>
      <c r="I327" s="2">
        <f t="shared" ca="1" si="60"/>
        <v>339</v>
      </c>
      <c r="J327" s="2" t="str">
        <f t="shared" ca="1" si="67"/>
        <v/>
      </c>
      <c r="K327" s="2">
        <f t="shared" ca="1" si="61"/>
        <v>0</v>
      </c>
      <c r="M327" s="2">
        <v>312</v>
      </c>
      <c r="N327" s="2" t="s">
        <v>314</v>
      </c>
      <c r="O327" s="2">
        <f>'Demand Profile'!D316</f>
        <v>78</v>
      </c>
      <c r="P327" s="2">
        <f t="shared" ca="1" si="69"/>
        <v>449</v>
      </c>
      <c r="Q327" s="2">
        <f t="shared" ca="1" si="62"/>
        <v>0</v>
      </c>
      <c r="R327" s="2">
        <f t="shared" ca="1" si="70"/>
        <v>371</v>
      </c>
      <c r="S327" s="2">
        <f t="shared" ca="1" si="63"/>
        <v>0</v>
      </c>
      <c r="T327" s="2">
        <f t="shared" ca="1" si="64"/>
        <v>280</v>
      </c>
      <c r="U327" s="2" t="str">
        <f t="shared" ca="1" si="71"/>
        <v/>
      </c>
      <c r="V327" s="2">
        <f t="shared" ca="1" si="65"/>
        <v>0</v>
      </c>
    </row>
    <row r="328" spans="2:22" x14ac:dyDescent="0.25">
      <c r="B328" s="2">
        <v>313</v>
      </c>
      <c r="C328" s="2" t="s">
        <v>315</v>
      </c>
      <c r="D328" s="2">
        <f>'Demand Profile'!C317</f>
        <v>89</v>
      </c>
      <c r="E328" s="2">
        <f t="shared" ca="1" si="68"/>
        <v>325</v>
      </c>
      <c r="F328" s="2">
        <f t="shared" ca="1" si="58"/>
        <v>0</v>
      </c>
      <c r="G328" s="2">
        <f t="shared" ca="1" si="66"/>
        <v>236</v>
      </c>
      <c r="H328" s="2">
        <f t="shared" ca="1" si="59"/>
        <v>500</v>
      </c>
      <c r="I328" s="2">
        <f t="shared" ca="1" si="60"/>
        <v>343</v>
      </c>
      <c r="J328" s="2" t="str">
        <f t="shared" ca="1" si="67"/>
        <v/>
      </c>
      <c r="K328" s="2">
        <f t="shared" ca="1" si="61"/>
        <v>0</v>
      </c>
      <c r="M328" s="2">
        <v>313</v>
      </c>
      <c r="N328" s="2" t="s">
        <v>315</v>
      </c>
      <c r="O328" s="2">
        <f>'Demand Profile'!D317</f>
        <v>18</v>
      </c>
      <c r="P328" s="2">
        <f t="shared" ca="1" si="69"/>
        <v>371</v>
      </c>
      <c r="Q328" s="2">
        <f t="shared" ca="1" si="62"/>
        <v>0</v>
      </c>
      <c r="R328" s="2">
        <f t="shared" ca="1" si="70"/>
        <v>353</v>
      </c>
      <c r="S328" s="2">
        <f t="shared" ca="1" si="63"/>
        <v>0</v>
      </c>
      <c r="T328" s="2">
        <f t="shared" ca="1" si="64"/>
        <v>349</v>
      </c>
      <c r="U328" s="2" t="str">
        <f t="shared" ca="1" si="71"/>
        <v/>
      </c>
      <c r="V328" s="2">
        <f t="shared" ca="1" si="65"/>
        <v>0</v>
      </c>
    </row>
    <row r="329" spans="2:22" x14ac:dyDescent="0.25">
      <c r="B329" s="2">
        <v>314</v>
      </c>
      <c r="C329" s="2" t="s">
        <v>316</v>
      </c>
      <c r="D329" s="2">
        <f>'Demand Profile'!C318</f>
        <v>98</v>
      </c>
      <c r="E329" s="2">
        <f t="shared" ca="1" si="68"/>
        <v>236</v>
      </c>
      <c r="F329" s="2">
        <f t="shared" ca="1" si="58"/>
        <v>0</v>
      </c>
      <c r="G329" s="2">
        <f t="shared" ca="1" si="66"/>
        <v>138</v>
      </c>
      <c r="H329" s="2">
        <f t="shared" ca="1" si="59"/>
        <v>500</v>
      </c>
      <c r="I329" s="2">
        <f t="shared" ca="1" si="60"/>
        <v>307</v>
      </c>
      <c r="J329" s="2" t="str">
        <f t="shared" ca="1" si="67"/>
        <v/>
      </c>
      <c r="K329" s="2">
        <f t="shared" ca="1" si="61"/>
        <v>0</v>
      </c>
      <c r="M329" s="2">
        <v>314</v>
      </c>
      <c r="N329" s="2" t="s">
        <v>316</v>
      </c>
      <c r="O329" s="2">
        <f>'Demand Profile'!D318</f>
        <v>125</v>
      </c>
      <c r="P329" s="2">
        <f t="shared" ca="1" si="69"/>
        <v>353</v>
      </c>
      <c r="Q329" s="2">
        <f t="shared" ca="1" si="62"/>
        <v>0</v>
      </c>
      <c r="R329" s="2">
        <f t="shared" ca="1" si="70"/>
        <v>228</v>
      </c>
      <c r="S329" s="2">
        <f t="shared" ca="1" si="63"/>
        <v>0</v>
      </c>
      <c r="T329" s="2">
        <f t="shared" ca="1" si="64"/>
        <v>296</v>
      </c>
      <c r="U329" s="2" t="str">
        <f t="shared" ca="1" si="71"/>
        <v>Yes</v>
      </c>
      <c r="V329" s="2">
        <f t="shared" ca="1" si="65"/>
        <v>500</v>
      </c>
    </row>
    <row r="330" spans="2:22" x14ac:dyDescent="0.25">
      <c r="B330" s="2">
        <v>315</v>
      </c>
      <c r="C330" s="2" t="s">
        <v>317</v>
      </c>
      <c r="D330" s="2">
        <f>'Demand Profile'!C319</f>
        <v>85</v>
      </c>
      <c r="E330" s="2">
        <f t="shared" ca="1" si="68"/>
        <v>138</v>
      </c>
      <c r="F330" s="2">
        <f t="shared" ca="1" si="58"/>
        <v>0</v>
      </c>
      <c r="G330" s="2">
        <f t="shared" ca="1" si="66"/>
        <v>53</v>
      </c>
      <c r="H330" s="2">
        <f t="shared" ca="1" si="59"/>
        <v>500</v>
      </c>
      <c r="I330" s="2">
        <f t="shared" ca="1" si="60"/>
        <v>312</v>
      </c>
      <c r="J330" s="2" t="str">
        <f t="shared" ca="1" si="67"/>
        <v/>
      </c>
      <c r="K330" s="2">
        <f t="shared" ca="1" si="61"/>
        <v>0</v>
      </c>
      <c r="M330" s="2">
        <v>315</v>
      </c>
      <c r="N330" s="2" t="s">
        <v>317</v>
      </c>
      <c r="O330" s="2">
        <f>'Demand Profile'!D319</f>
        <v>45</v>
      </c>
      <c r="P330" s="2">
        <f t="shared" ca="1" si="69"/>
        <v>228</v>
      </c>
      <c r="Q330" s="2">
        <f t="shared" ca="1" si="62"/>
        <v>0</v>
      </c>
      <c r="R330" s="2">
        <f t="shared" ca="1" si="70"/>
        <v>183</v>
      </c>
      <c r="S330" s="2">
        <f t="shared" ca="1" si="63"/>
        <v>500</v>
      </c>
      <c r="T330" s="2">
        <f t="shared" ca="1" si="64"/>
        <v>298</v>
      </c>
      <c r="U330" s="2" t="str">
        <f t="shared" ca="1" si="71"/>
        <v/>
      </c>
      <c r="V330" s="2">
        <f t="shared" ca="1" si="65"/>
        <v>0</v>
      </c>
    </row>
    <row r="331" spans="2:22" x14ac:dyDescent="0.25">
      <c r="B331" s="2">
        <v>316</v>
      </c>
      <c r="C331" s="2" t="s">
        <v>318</v>
      </c>
      <c r="D331" s="2">
        <f>'Demand Profile'!C320</f>
        <v>2</v>
      </c>
      <c r="E331" s="2">
        <f t="shared" ca="1" si="68"/>
        <v>53</v>
      </c>
      <c r="F331" s="2">
        <f t="shared" ca="1" si="58"/>
        <v>0</v>
      </c>
      <c r="G331" s="2">
        <f t="shared" ca="1" si="66"/>
        <v>51</v>
      </c>
      <c r="H331" s="2">
        <f t="shared" ca="1" si="59"/>
        <v>500</v>
      </c>
      <c r="I331" s="2">
        <f t="shared" ca="1" si="60"/>
        <v>336</v>
      </c>
      <c r="J331" s="2" t="str">
        <f t="shared" ca="1" si="67"/>
        <v/>
      </c>
      <c r="K331" s="2">
        <f t="shared" ca="1" si="61"/>
        <v>0</v>
      </c>
      <c r="M331" s="2">
        <v>316</v>
      </c>
      <c r="N331" s="2" t="s">
        <v>318</v>
      </c>
      <c r="O331" s="2">
        <f>'Demand Profile'!D320</f>
        <v>11</v>
      </c>
      <c r="P331" s="2">
        <f t="shared" ca="1" si="69"/>
        <v>183</v>
      </c>
      <c r="Q331" s="2">
        <f t="shared" ca="1" si="62"/>
        <v>0</v>
      </c>
      <c r="R331" s="2">
        <f t="shared" ca="1" si="70"/>
        <v>172</v>
      </c>
      <c r="S331" s="2">
        <f t="shared" ca="1" si="63"/>
        <v>500</v>
      </c>
      <c r="T331" s="2">
        <f t="shared" ca="1" si="64"/>
        <v>320</v>
      </c>
      <c r="U331" s="2" t="str">
        <f t="shared" ca="1" si="71"/>
        <v/>
      </c>
      <c r="V331" s="2">
        <f t="shared" ca="1" si="65"/>
        <v>0</v>
      </c>
    </row>
    <row r="332" spans="2:22" x14ac:dyDescent="0.25">
      <c r="B332" s="2">
        <v>317</v>
      </c>
      <c r="C332" s="2" t="s">
        <v>319</v>
      </c>
      <c r="D332" s="2">
        <f>'Demand Profile'!C321</f>
        <v>27</v>
      </c>
      <c r="E332" s="2">
        <f t="shared" ca="1" si="68"/>
        <v>51</v>
      </c>
      <c r="F332" s="2">
        <f t="shared" ca="1" si="58"/>
        <v>0</v>
      </c>
      <c r="G332" s="2">
        <f t="shared" ca="1" si="66"/>
        <v>24</v>
      </c>
      <c r="H332" s="2">
        <f t="shared" ca="1" si="59"/>
        <v>500</v>
      </c>
      <c r="I332" s="2">
        <f t="shared" ca="1" si="60"/>
        <v>329</v>
      </c>
      <c r="J332" s="2" t="str">
        <f t="shared" ca="1" si="67"/>
        <v/>
      </c>
      <c r="K332" s="2">
        <f t="shared" ca="1" si="61"/>
        <v>0</v>
      </c>
      <c r="M332" s="2">
        <v>317</v>
      </c>
      <c r="N332" s="2" t="s">
        <v>319</v>
      </c>
      <c r="O332" s="2">
        <f>'Demand Profile'!D321</f>
        <v>52</v>
      </c>
      <c r="P332" s="2">
        <f t="shared" ca="1" si="69"/>
        <v>172</v>
      </c>
      <c r="Q332" s="2">
        <f t="shared" ca="1" si="62"/>
        <v>0</v>
      </c>
      <c r="R332" s="2">
        <f t="shared" ca="1" si="70"/>
        <v>120</v>
      </c>
      <c r="S332" s="2">
        <f t="shared" ca="1" si="63"/>
        <v>500</v>
      </c>
      <c r="T332" s="2">
        <f t="shared" ca="1" si="64"/>
        <v>379</v>
      </c>
      <c r="U332" s="2" t="str">
        <f t="shared" ca="1" si="71"/>
        <v/>
      </c>
      <c r="V332" s="2">
        <f t="shared" ca="1" si="65"/>
        <v>0</v>
      </c>
    </row>
    <row r="333" spans="2:22" x14ac:dyDescent="0.25">
      <c r="B333" s="2">
        <v>318</v>
      </c>
      <c r="C333" s="2" t="s">
        <v>320</v>
      </c>
      <c r="D333" s="2">
        <f>'Demand Profile'!C322</f>
        <v>30</v>
      </c>
      <c r="E333" s="2">
        <f t="shared" ca="1" si="68"/>
        <v>24</v>
      </c>
      <c r="F333" s="2">
        <f t="shared" ca="1" si="58"/>
        <v>500</v>
      </c>
      <c r="G333" s="2">
        <f t="shared" ca="1" si="66"/>
        <v>494</v>
      </c>
      <c r="H333" s="2">
        <f t="shared" ca="1" si="59"/>
        <v>0</v>
      </c>
      <c r="I333" s="2">
        <f t="shared" ca="1" si="60"/>
        <v>304</v>
      </c>
      <c r="J333" s="2" t="str">
        <f t="shared" ca="1" si="67"/>
        <v/>
      </c>
      <c r="K333" s="2">
        <f t="shared" ca="1" si="61"/>
        <v>0</v>
      </c>
      <c r="M333" s="2">
        <v>318</v>
      </c>
      <c r="N333" s="2" t="s">
        <v>320</v>
      </c>
      <c r="O333" s="2">
        <f>'Demand Profile'!D322</f>
        <v>29</v>
      </c>
      <c r="P333" s="2">
        <f t="shared" ca="1" si="69"/>
        <v>120</v>
      </c>
      <c r="Q333" s="2">
        <f t="shared" ca="1" si="62"/>
        <v>0</v>
      </c>
      <c r="R333" s="2">
        <f t="shared" ca="1" si="70"/>
        <v>91</v>
      </c>
      <c r="S333" s="2">
        <f t="shared" ca="1" si="63"/>
        <v>500</v>
      </c>
      <c r="T333" s="2">
        <f t="shared" ca="1" si="64"/>
        <v>474</v>
      </c>
      <c r="U333" s="2" t="str">
        <f t="shared" ca="1" si="71"/>
        <v/>
      </c>
      <c r="V333" s="2">
        <f t="shared" ca="1" si="65"/>
        <v>0</v>
      </c>
    </row>
    <row r="334" spans="2:22" x14ac:dyDescent="0.25">
      <c r="B334" s="2">
        <v>319</v>
      </c>
      <c r="C334" s="2" t="s">
        <v>321</v>
      </c>
      <c r="D334" s="2">
        <f>'Demand Profile'!C323</f>
        <v>8</v>
      </c>
      <c r="E334" s="2">
        <f t="shared" ca="1" si="68"/>
        <v>494</v>
      </c>
      <c r="F334" s="2">
        <f t="shared" ca="1" si="58"/>
        <v>0</v>
      </c>
      <c r="G334" s="2">
        <f t="shared" ca="1" si="66"/>
        <v>486</v>
      </c>
      <c r="H334" s="2">
        <f t="shared" ca="1" si="59"/>
        <v>0</v>
      </c>
      <c r="I334" s="2">
        <f t="shared" ca="1" si="60"/>
        <v>314</v>
      </c>
      <c r="J334" s="2" t="str">
        <f t="shared" ca="1" si="67"/>
        <v/>
      </c>
      <c r="K334" s="2">
        <f t="shared" ca="1" si="61"/>
        <v>0</v>
      </c>
      <c r="M334" s="2">
        <v>319</v>
      </c>
      <c r="N334" s="2" t="s">
        <v>321</v>
      </c>
      <c r="O334" s="2">
        <f>'Demand Profile'!D323</f>
        <v>87</v>
      </c>
      <c r="P334" s="2">
        <f t="shared" ca="1" si="69"/>
        <v>91</v>
      </c>
      <c r="Q334" s="2">
        <f t="shared" ca="1" si="62"/>
        <v>0</v>
      </c>
      <c r="R334" s="2">
        <f t="shared" ca="1" si="70"/>
        <v>4</v>
      </c>
      <c r="S334" s="2">
        <f t="shared" ca="1" si="63"/>
        <v>500</v>
      </c>
      <c r="T334" s="2">
        <f t="shared" ca="1" si="64"/>
        <v>433</v>
      </c>
      <c r="U334" s="2" t="str">
        <f t="shared" ca="1" si="71"/>
        <v/>
      </c>
      <c r="V334" s="2">
        <f t="shared" ca="1" si="65"/>
        <v>0</v>
      </c>
    </row>
    <row r="335" spans="2:22" x14ac:dyDescent="0.25">
      <c r="B335" s="2">
        <v>320</v>
      </c>
      <c r="C335" s="2" t="s">
        <v>322</v>
      </c>
      <c r="D335" s="2">
        <f>'Demand Profile'!C324</f>
        <v>93</v>
      </c>
      <c r="E335" s="2">
        <f t="shared" ca="1" si="68"/>
        <v>486</v>
      </c>
      <c r="F335" s="2">
        <f t="shared" ca="1" si="58"/>
        <v>0</v>
      </c>
      <c r="G335" s="2">
        <f t="shared" ca="1" si="66"/>
        <v>393</v>
      </c>
      <c r="H335" s="2">
        <f t="shared" ca="1" si="59"/>
        <v>0</v>
      </c>
      <c r="I335" s="2">
        <f t="shared" ca="1" si="60"/>
        <v>297</v>
      </c>
      <c r="J335" s="2" t="str">
        <f t="shared" ca="1" si="67"/>
        <v/>
      </c>
      <c r="K335" s="2">
        <f t="shared" ca="1" si="61"/>
        <v>0</v>
      </c>
      <c r="M335" s="2">
        <v>320</v>
      </c>
      <c r="N335" s="2" t="s">
        <v>322</v>
      </c>
      <c r="O335" s="2">
        <f>'Demand Profile'!D324</f>
        <v>72</v>
      </c>
      <c r="P335" s="2">
        <f t="shared" ca="1" si="69"/>
        <v>4</v>
      </c>
      <c r="Q335" s="2">
        <f t="shared" ca="1" si="62"/>
        <v>500</v>
      </c>
      <c r="R335" s="2">
        <f t="shared" ca="1" si="70"/>
        <v>432</v>
      </c>
      <c r="S335" s="2">
        <f t="shared" ca="1" si="63"/>
        <v>0</v>
      </c>
      <c r="T335" s="2">
        <f t="shared" ca="1" si="64"/>
        <v>459</v>
      </c>
      <c r="U335" s="2" t="str">
        <f t="shared" ca="1" si="71"/>
        <v>Yes</v>
      </c>
      <c r="V335" s="2">
        <f t="shared" ca="1" si="65"/>
        <v>500</v>
      </c>
    </row>
    <row r="336" spans="2:22" x14ac:dyDescent="0.25">
      <c r="B336" s="2">
        <v>321</v>
      </c>
      <c r="C336" s="2" t="s">
        <v>323</v>
      </c>
      <c r="D336" s="2">
        <f>'Demand Profile'!C325</f>
        <v>62</v>
      </c>
      <c r="E336" s="2">
        <f t="shared" ca="1" si="68"/>
        <v>393</v>
      </c>
      <c r="F336" s="2">
        <f t="shared" ref="F336:F380" ca="1" si="72">IF(B336&lt;=LT_Store1,0,OFFSET(K336,-1*LT_Store1,0,1,1))</f>
        <v>0</v>
      </c>
      <c r="G336" s="2">
        <f t="shared" ca="1" si="66"/>
        <v>331</v>
      </c>
      <c r="H336" s="2">
        <f t="shared" ref="H336:H380" ca="1" si="73">SUM(OFFSET(K336,-1,0,-1*(LT_Store1-1),1))</f>
        <v>0</v>
      </c>
      <c r="I336" s="2">
        <f t="shared" ref="I336:I380" ca="1" si="74">SUM(OFFSET(D337,0,0,LT_Store1,1))</f>
        <v>312</v>
      </c>
      <c r="J336" s="2" t="str">
        <f t="shared" ca="1" si="67"/>
        <v/>
      </c>
      <c r="K336" s="2">
        <f t="shared" ref="K336:K380" ca="1" si="75">IF(J336="Yes",MAX(I336-G336,MOQ),0)</f>
        <v>0</v>
      </c>
      <c r="M336" s="2">
        <v>321</v>
      </c>
      <c r="N336" s="2" t="s">
        <v>323</v>
      </c>
      <c r="O336" s="2">
        <f>'Demand Profile'!D325</f>
        <v>47</v>
      </c>
      <c r="P336" s="2">
        <f t="shared" ca="1" si="69"/>
        <v>432</v>
      </c>
      <c r="Q336" s="2">
        <f t="shared" ref="Q336:Q380" ca="1" si="76">IF(M336&lt;=LT_Store2,0,OFFSET(V336,-1*LT_Store2,0,1,1))</f>
        <v>0</v>
      </c>
      <c r="R336" s="2">
        <f t="shared" ca="1" si="70"/>
        <v>385</v>
      </c>
      <c r="S336" s="2">
        <f t="shared" ref="S336:S380" ca="1" si="77">SUM(OFFSET(V336,-1,0,-1*(LT_Store2-1),1))</f>
        <v>500</v>
      </c>
      <c r="T336" s="2">
        <f t="shared" ref="T336:T380" ca="1" si="78">SUM(OFFSET(O337,0,0,LT_Store2,1))</f>
        <v>519</v>
      </c>
      <c r="U336" s="2" t="str">
        <f t="shared" ca="1" si="71"/>
        <v/>
      </c>
      <c r="V336" s="2">
        <f t="shared" ref="V336:V380" ca="1" si="79">IF(U336="Yes",MAX(T336-R336,MOQ),0)</f>
        <v>0</v>
      </c>
    </row>
    <row r="337" spans="2:22" x14ac:dyDescent="0.25">
      <c r="B337" s="2">
        <v>322</v>
      </c>
      <c r="C337" s="2" t="s">
        <v>324</v>
      </c>
      <c r="D337" s="2">
        <f>'Demand Profile'!C326</f>
        <v>90</v>
      </c>
      <c r="E337" s="2">
        <f t="shared" ca="1" si="68"/>
        <v>331</v>
      </c>
      <c r="F337" s="2">
        <f t="shared" ca="1" si="72"/>
        <v>0</v>
      </c>
      <c r="G337" s="2">
        <f t="shared" ref="G337:G380" ca="1" si="80">E337+F337-D337</f>
        <v>241</v>
      </c>
      <c r="H337" s="2">
        <f t="shared" ca="1" si="73"/>
        <v>0</v>
      </c>
      <c r="I337" s="2">
        <f t="shared" ca="1" si="74"/>
        <v>322</v>
      </c>
      <c r="J337" s="2" t="str">
        <f t="shared" ref="J337:J380" ca="1" si="81">IF(I337&lt;G337+H337,"","Yes")</f>
        <v>Yes</v>
      </c>
      <c r="K337" s="2">
        <f t="shared" ca="1" si="75"/>
        <v>500</v>
      </c>
      <c r="M337" s="2">
        <v>322</v>
      </c>
      <c r="N337" s="2" t="s">
        <v>324</v>
      </c>
      <c r="O337" s="2">
        <f>'Demand Profile'!D326</f>
        <v>33</v>
      </c>
      <c r="P337" s="2">
        <f t="shared" ca="1" si="69"/>
        <v>385</v>
      </c>
      <c r="Q337" s="2">
        <f t="shared" ca="1" si="76"/>
        <v>0</v>
      </c>
      <c r="R337" s="2">
        <f t="shared" ca="1" si="70"/>
        <v>352</v>
      </c>
      <c r="S337" s="2">
        <f t="shared" ca="1" si="77"/>
        <v>500</v>
      </c>
      <c r="T337" s="2">
        <f t="shared" ca="1" si="78"/>
        <v>594</v>
      </c>
      <c r="U337" s="2" t="str">
        <f t="shared" ca="1" si="71"/>
        <v/>
      </c>
      <c r="V337" s="2">
        <f t="shared" ca="1" si="79"/>
        <v>0</v>
      </c>
    </row>
    <row r="338" spans="2:22" x14ac:dyDescent="0.25">
      <c r="B338" s="2">
        <v>323</v>
      </c>
      <c r="C338" s="2" t="s">
        <v>325</v>
      </c>
      <c r="D338" s="2">
        <f>'Demand Profile'!C327</f>
        <v>26</v>
      </c>
      <c r="E338" s="2">
        <f t="shared" ref="E338:E380" ca="1" si="82">G337</f>
        <v>241</v>
      </c>
      <c r="F338" s="2">
        <f t="shared" ca="1" si="72"/>
        <v>0</v>
      </c>
      <c r="G338" s="2">
        <f t="shared" ca="1" si="80"/>
        <v>215</v>
      </c>
      <c r="H338" s="2">
        <f t="shared" ca="1" si="73"/>
        <v>500</v>
      </c>
      <c r="I338" s="2">
        <f t="shared" ca="1" si="74"/>
        <v>457</v>
      </c>
      <c r="J338" s="2" t="str">
        <f t="shared" ca="1" si="81"/>
        <v/>
      </c>
      <c r="K338" s="2">
        <f t="shared" ca="1" si="75"/>
        <v>0</v>
      </c>
      <c r="M338" s="2">
        <v>323</v>
      </c>
      <c r="N338" s="2" t="s">
        <v>325</v>
      </c>
      <c r="O338" s="2">
        <f>'Demand Profile'!D327</f>
        <v>111</v>
      </c>
      <c r="P338" s="2">
        <f t="shared" ref="P338:P380" ca="1" si="83">R337</f>
        <v>352</v>
      </c>
      <c r="Q338" s="2">
        <f t="shared" ca="1" si="76"/>
        <v>0</v>
      </c>
      <c r="R338" s="2">
        <f t="shared" ca="1" si="70"/>
        <v>241</v>
      </c>
      <c r="S338" s="2">
        <f t="shared" ca="1" si="77"/>
        <v>500</v>
      </c>
      <c r="T338" s="2">
        <f t="shared" ca="1" si="78"/>
        <v>495</v>
      </c>
      <c r="U338" s="2" t="str">
        <f t="shared" ca="1" si="71"/>
        <v/>
      </c>
      <c r="V338" s="2">
        <f t="shared" ca="1" si="79"/>
        <v>0</v>
      </c>
    </row>
    <row r="339" spans="2:22" x14ac:dyDescent="0.25">
      <c r="B339" s="2">
        <v>324</v>
      </c>
      <c r="C339" s="2" t="s">
        <v>326</v>
      </c>
      <c r="D339" s="2">
        <f>'Demand Profile'!C328</f>
        <v>20</v>
      </c>
      <c r="E339" s="2">
        <f t="shared" ca="1" si="82"/>
        <v>215</v>
      </c>
      <c r="F339" s="2">
        <f t="shared" ca="1" si="72"/>
        <v>0</v>
      </c>
      <c r="G339" s="2">
        <f t="shared" ca="1" si="80"/>
        <v>195</v>
      </c>
      <c r="H339" s="2">
        <f t="shared" ca="1" si="73"/>
        <v>500</v>
      </c>
      <c r="I339" s="2">
        <f t="shared" ca="1" si="74"/>
        <v>546</v>
      </c>
      <c r="J339" s="2" t="str">
        <f t="shared" ca="1" si="81"/>
        <v/>
      </c>
      <c r="K339" s="2">
        <f t="shared" ca="1" si="75"/>
        <v>0</v>
      </c>
      <c r="M339" s="2">
        <v>324</v>
      </c>
      <c r="N339" s="2" t="s">
        <v>326</v>
      </c>
      <c r="O339" s="2">
        <f>'Demand Profile'!D328</f>
        <v>124</v>
      </c>
      <c r="P339" s="2">
        <f t="shared" ca="1" si="83"/>
        <v>241</v>
      </c>
      <c r="Q339" s="2">
        <f t="shared" ca="1" si="76"/>
        <v>0</v>
      </c>
      <c r="R339" s="2">
        <f t="shared" ca="1" si="70"/>
        <v>117</v>
      </c>
      <c r="S339" s="2">
        <f t="shared" ca="1" si="77"/>
        <v>500</v>
      </c>
      <c r="T339" s="2">
        <f t="shared" ca="1" si="78"/>
        <v>460</v>
      </c>
      <c r="U339" s="2" t="str">
        <f t="shared" ca="1" si="71"/>
        <v/>
      </c>
      <c r="V339" s="2">
        <f t="shared" ca="1" si="79"/>
        <v>0</v>
      </c>
    </row>
    <row r="340" spans="2:22" x14ac:dyDescent="0.25">
      <c r="B340" s="2">
        <v>325</v>
      </c>
      <c r="C340" s="2" t="s">
        <v>327</v>
      </c>
      <c r="D340" s="2">
        <f>'Demand Profile'!C329</f>
        <v>5</v>
      </c>
      <c r="E340" s="2">
        <f t="shared" ca="1" si="82"/>
        <v>195</v>
      </c>
      <c r="F340" s="2">
        <f t="shared" ca="1" si="72"/>
        <v>0</v>
      </c>
      <c r="G340" s="2">
        <f t="shared" ca="1" si="80"/>
        <v>190</v>
      </c>
      <c r="H340" s="2">
        <f t="shared" ca="1" si="73"/>
        <v>500</v>
      </c>
      <c r="I340" s="2">
        <f t="shared" ca="1" si="74"/>
        <v>683</v>
      </c>
      <c r="J340" s="2" t="str">
        <f t="shared" ca="1" si="81"/>
        <v/>
      </c>
      <c r="K340" s="2">
        <f t="shared" ca="1" si="75"/>
        <v>0</v>
      </c>
      <c r="M340" s="2">
        <v>325</v>
      </c>
      <c r="N340" s="2" t="s">
        <v>327</v>
      </c>
      <c r="O340" s="2">
        <f>'Demand Profile'!D329</f>
        <v>46</v>
      </c>
      <c r="P340" s="2">
        <f t="shared" ca="1" si="83"/>
        <v>117</v>
      </c>
      <c r="Q340" s="2">
        <f t="shared" ca="1" si="76"/>
        <v>0</v>
      </c>
      <c r="R340" s="2">
        <f t="shared" ref="R340:R380" ca="1" si="84">P340+Q340-O340</f>
        <v>71</v>
      </c>
      <c r="S340" s="2">
        <f t="shared" ca="1" si="77"/>
        <v>500</v>
      </c>
      <c r="T340" s="2">
        <f t="shared" ca="1" si="78"/>
        <v>649</v>
      </c>
      <c r="U340" s="2" t="str">
        <f t="shared" ref="U340:U380" ca="1" si="85">IF(T340&lt;R340+S340,"","Yes")</f>
        <v>Yes</v>
      </c>
      <c r="V340" s="2">
        <f t="shared" ca="1" si="79"/>
        <v>578</v>
      </c>
    </row>
    <row r="341" spans="2:22" x14ac:dyDescent="0.25">
      <c r="B341" s="2">
        <v>326</v>
      </c>
      <c r="C341" s="2" t="s">
        <v>328</v>
      </c>
      <c r="D341" s="2">
        <f>'Demand Profile'!C330</f>
        <v>18</v>
      </c>
      <c r="E341" s="2">
        <f t="shared" ca="1" si="82"/>
        <v>190</v>
      </c>
      <c r="F341" s="2">
        <f t="shared" ca="1" si="72"/>
        <v>0</v>
      </c>
      <c r="G341" s="2">
        <f t="shared" ca="1" si="80"/>
        <v>172</v>
      </c>
      <c r="H341" s="2">
        <f t="shared" ca="1" si="73"/>
        <v>500</v>
      </c>
      <c r="I341" s="2">
        <f t="shared" ca="1" si="74"/>
        <v>766</v>
      </c>
      <c r="J341" s="2" t="str">
        <f t="shared" ca="1" si="81"/>
        <v>Yes</v>
      </c>
      <c r="K341" s="2">
        <f t="shared" ca="1" si="75"/>
        <v>594</v>
      </c>
      <c r="M341" s="2">
        <v>326</v>
      </c>
      <c r="N341" s="2" t="s">
        <v>328</v>
      </c>
      <c r="O341" s="2">
        <f>'Demand Profile'!D330</f>
        <v>98</v>
      </c>
      <c r="P341" s="2">
        <f t="shared" ca="1" si="83"/>
        <v>71</v>
      </c>
      <c r="Q341" s="2">
        <f t="shared" ca="1" si="76"/>
        <v>500</v>
      </c>
      <c r="R341" s="2">
        <f t="shared" ca="1" si="84"/>
        <v>473</v>
      </c>
      <c r="S341" s="2">
        <f t="shared" ca="1" si="77"/>
        <v>578</v>
      </c>
      <c r="T341" s="2">
        <f t="shared" ca="1" si="78"/>
        <v>739</v>
      </c>
      <c r="U341" s="2" t="str">
        <f t="shared" ca="1" si="85"/>
        <v/>
      </c>
      <c r="V341" s="2">
        <f t="shared" ca="1" si="79"/>
        <v>0</v>
      </c>
    </row>
    <row r="342" spans="2:22" x14ac:dyDescent="0.25">
      <c r="B342" s="2">
        <v>327</v>
      </c>
      <c r="C342" s="2" t="s">
        <v>329</v>
      </c>
      <c r="D342" s="2">
        <f>'Demand Profile'!C331</f>
        <v>76</v>
      </c>
      <c r="E342" s="2">
        <f t="shared" ca="1" si="82"/>
        <v>172</v>
      </c>
      <c r="F342" s="2">
        <f t="shared" ca="1" si="72"/>
        <v>0</v>
      </c>
      <c r="G342" s="2">
        <f t="shared" ca="1" si="80"/>
        <v>96</v>
      </c>
      <c r="H342" s="2">
        <f t="shared" ca="1" si="73"/>
        <v>1094</v>
      </c>
      <c r="I342" s="2">
        <f t="shared" ca="1" si="74"/>
        <v>781</v>
      </c>
      <c r="J342" s="2" t="str">
        <f t="shared" ca="1" si="81"/>
        <v/>
      </c>
      <c r="K342" s="2">
        <f t="shared" ca="1" si="75"/>
        <v>0</v>
      </c>
      <c r="M342" s="2">
        <v>327</v>
      </c>
      <c r="N342" s="2" t="s">
        <v>329</v>
      </c>
      <c r="O342" s="2">
        <f>'Demand Profile'!D331</f>
        <v>107</v>
      </c>
      <c r="P342" s="2">
        <f t="shared" ca="1" si="83"/>
        <v>473</v>
      </c>
      <c r="Q342" s="2">
        <f t="shared" ca="1" si="76"/>
        <v>0</v>
      </c>
      <c r="R342" s="2">
        <f t="shared" ca="1" si="84"/>
        <v>366</v>
      </c>
      <c r="S342" s="2">
        <f t="shared" ca="1" si="77"/>
        <v>578</v>
      </c>
      <c r="T342" s="2">
        <f t="shared" ca="1" si="78"/>
        <v>773</v>
      </c>
      <c r="U342" s="2" t="str">
        <f t="shared" ca="1" si="85"/>
        <v/>
      </c>
      <c r="V342" s="2">
        <f t="shared" ca="1" si="79"/>
        <v>0</v>
      </c>
    </row>
    <row r="343" spans="2:22" x14ac:dyDescent="0.25">
      <c r="B343" s="2">
        <v>328</v>
      </c>
      <c r="C343" s="2" t="s">
        <v>330</v>
      </c>
      <c r="D343" s="2">
        <f>'Demand Profile'!C332</f>
        <v>77</v>
      </c>
      <c r="E343" s="2">
        <f t="shared" ca="1" si="82"/>
        <v>96</v>
      </c>
      <c r="F343" s="2">
        <f t="shared" ca="1" si="72"/>
        <v>0</v>
      </c>
      <c r="G343" s="2">
        <f t="shared" ca="1" si="80"/>
        <v>19</v>
      </c>
      <c r="H343" s="2">
        <f t="shared" ca="1" si="73"/>
        <v>1094</v>
      </c>
      <c r="I343" s="2">
        <f t="shared" ca="1" si="74"/>
        <v>837</v>
      </c>
      <c r="J343" s="2" t="str">
        <f t="shared" ca="1" si="81"/>
        <v/>
      </c>
      <c r="K343" s="2">
        <f t="shared" ca="1" si="75"/>
        <v>0</v>
      </c>
      <c r="M343" s="2">
        <v>328</v>
      </c>
      <c r="N343" s="2" t="s">
        <v>330</v>
      </c>
      <c r="O343" s="2">
        <f>'Demand Profile'!D332</f>
        <v>108</v>
      </c>
      <c r="P343" s="2">
        <f t="shared" ca="1" si="83"/>
        <v>366</v>
      </c>
      <c r="Q343" s="2">
        <f t="shared" ca="1" si="76"/>
        <v>0</v>
      </c>
      <c r="R343" s="2">
        <f t="shared" ca="1" si="84"/>
        <v>258</v>
      </c>
      <c r="S343" s="2">
        <f t="shared" ca="1" si="77"/>
        <v>578</v>
      </c>
      <c r="T343" s="2">
        <f t="shared" ca="1" si="78"/>
        <v>865</v>
      </c>
      <c r="U343" s="2" t="str">
        <f t="shared" ca="1" si="85"/>
        <v>Yes</v>
      </c>
      <c r="V343" s="2">
        <f t="shared" ca="1" si="79"/>
        <v>607</v>
      </c>
    </row>
    <row r="344" spans="2:22" x14ac:dyDescent="0.25">
      <c r="B344" s="2">
        <v>329</v>
      </c>
      <c r="C344" s="2" t="s">
        <v>331</v>
      </c>
      <c r="D344" s="2">
        <f>'Demand Profile'!C333</f>
        <v>100</v>
      </c>
      <c r="E344" s="2">
        <f t="shared" ca="1" si="82"/>
        <v>19</v>
      </c>
      <c r="F344" s="2">
        <f t="shared" ca="1" si="72"/>
        <v>500</v>
      </c>
      <c r="G344" s="2">
        <f t="shared" ca="1" si="80"/>
        <v>419</v>
      </c>
      <c r="H344" s="2">
        <f t="shared" ca="1" si="73"/>
        <v>594</v>
      </c>
      <c r="I344" s="2">
        <f t="shared" ca="1" si="74"/>
        <v>825</v>
      </c>
      <c r="J344" s="2" t="str">
        <f t="shared" ca="1" si="81"/>
        <v/>
      </c>
      <c r="K344" s="2">
        <f t="shared" ca="1" si="75"/>
        <v>0</v>
      </c>
      <c r="M344" s="2">
        <v>329</v>
      </c>
      <c r="N344" s="2" t="s">
        <v>331</v>
      </c>
      <c r="O344" s="2">
        <f>'Demand Profile'!D333</f>
        <v>12</v>
      </c>
      <c r="P344" s="2">
        <f t="shared" ca="1" si="83"/>
        <v>258</v>
      </c>
      <c r="Q344" s="2">
        <f t="shared" ca="1" si="76"/>
        <v>0</v>
      </c>
      <c r="R344" s="2">
        <f t="shared" ca="1" si="84"/>
        <v>246</v>
      </c>
      <c r="S344" s="2">
        <f t="shared" ca="1" si="77"/>
        <v>1185</v>
      </c>
      <c r="T344" s="2">
        <f t="shared" ca="1" si="78"/>
        <v>987</v>
      </c>
      <c r="U344" s="2" t="str">
        <f t="shared" ca="1" si="85"/>
        <v/>
      </c>
      <c r="V344" s="2">
        <f t="shared" ca="1" si="79"/>
        <v>0</v>
      </c>
    </row>
    <row r="345" spans="2:22" x14ac:dyDescent="0.25">
      <c r="B345" s="2">
        <v>330</v>
      </c>
      <c r="C345" s="2" t="s">
        <v>332</v>
      </c>
      <c r="D345" s="2">
        <f>'Demand Profile'!C334</f>
        <v>161</v>
      </c>
      <c r="E345" s="2">
        <f t="shared" ca="1" si="82"/>
        <v>419</v>
      </c>
      <c r="F345" s="2">
        <f t="shared" ca="1" si="72"/>
        <v>0</v>
      </c>
      <c r="G345" s="2">
        <f t="shared" ca="1" si="80"/>
        <v>258</v>
      </c>
      <c r="H345" s="2">
        <f t="shared" ca="1" si="73"/>
        <v>594</v>
      </c>
      <c r="I345" s="2">
        <f t="shared" ca="1" si="74"/>
        <v>859</v>
      </c>
      <c r="J345" s="2" t="str">
        <f t="shared" ca="1" si="81"/>
        <v>Yes</v>
      </c>
      <c r="K345" s="2">
        <f t="shared" ca="1" si="75"/>
        <v>601</v>
      </c>
      <c r="M345" s="2">
        <v>330</v>
      </c>
      <c r="N345" s="2" t="s">
        <v>332</v>
      </c>
      <c r="O345" s="2">
        <f>'Demand Profile'!D334</f>
        <v>89</v>
      </c>
      <c r="P345" s="2">
        <f t="shared" ca="1" si="83"/>
        <v>246</v>
      </c>
      <c r="Q345" s="2">
        <f t="shared" ca="1" si="76"/>
        <v>0</v>
      </c>
      <c r="R345" s="2">
        <f t="shared" ca="1" si="84"/>
        <v>157</v>
      </c>
      <c r="S345" s="2">
        <f t="shared" ca="1" si="77"/>
        <v>1185</v>
      </c>
      <c r="T345" s="2">
        <f t="shared" ca="1" si="78"/>
        <v>1090</v>
      </c>
      <c r="U345" s="2" t="str">
        <f t="shared" ca="1" si="85"/>
        <v/>
      </c>
      <c r="V345" s="2">
        <f t="shared" ca="1" si="79"/>
        <v>0</v>
      </c>
    </row>
    <row r="346" spans="2:22" x14ac:dyDescent="0.25">
      <c r="B346" s="2">
        <v>331</v>
      </c>
      <c r="C346" s="2" t="s">
        <v>333</v>
      </c>
      <c r="D346" s="2">
        <f>'Demand Profile'!C335</f>
        <v>109</v>
      </c>
      <c r="E346" s="2">
        <f t="shared" ca="1" si="82"/>
        <v>258</v>
      </c>
      <c r="F346" s="2">
        <f t="shared" ca="1" si="72"/>
        <v>0</v>
      </c>
      <c r="G346" s="2">
        <f t="shared" ca="1" si="80"/>
        <v>149</v>
      </c>
      <c r="H346" s="2">
        <f t="shared" ca="1" si="73"/>
        <v>1195</v>
      </c>
      <c r="I346" s="2">
        <f t="shared" ca="1" si="74"/>
        <v>921</v>
      </c>
      <c r="J346" s="2" t="str">
        <f t="shared" ca="1" si="81"/>
        <v/>
      </c>
      <c r="K346" s="2">
        <f t="shared" ca="1" si="75"/>
        <v>0</v>
      </c>
      <c r="M346" s="2">
        <v>331</v>
      </c>
      <c r="N346" s="2" t="s">
        <v>333</v>
      </c>
      <c r="O346" s="2">
        <f>'Demand Profile'!D335</f>
        <v>235</v>
      </c>
      <c r="P346" s="2">
        <f t="shared" ca="1" si="83"/>
        <v>157</v>
      </c>
      <c r="Q346" s="2">
        <f t="shared" ca="1" si="76"/>
        <v>578</v>
      </c>
      <c r="R346" s="2">
        <f t="shared" ca="1" si="84"/>
        <v>500</v>
      </c>
      <c r="S346" s="2">
        <f t="shared" ca="1" si="77"/>
        <v>607</v>
      </c>
      <c r="T346" s="2">
        <f t="shared" ca="1" si="78"/>
        <v>956</v>
      </c>
      <c r="U346" s="2" t="str">
        <f t="shared" ca="1" si="85"/>
        <v/>
      </c>
      <c r="V346" s="2">
        <f t="shared" ca="1" si="79"/>
        <v>0</v>
      </c>
    </row>
    <row r="347" spans="2:22" x14ac:dyDescent="0.25">
      <c r="B347" s="2">
        <v>332</v>
      </c>
      <c r="C347" s="2" t="s">
        <v>334</v>
      </c>
      <c r="D347" s="2">
        <f>'Demand Profile'!C336</f>
        <v>142</v>
      </c>
      <c r="E347" s="2">
        <f t="shared" ca="1" si="82"/>
        <v>149</v>
      </c>
      <c r="F347" s="2">
        <f t="shared" ca="1" si="72"/>
        <v>0</v>
      </c>
      <c r="G347" s="2">
        <f t="shared" ca="1" si="80"/>
        <v>7</v>
      </c>
      <c r="H347" s="2">
        <f t="shared" ca="1" si="73"/>
        <v>1195</v>
      </c>
      <c r="I347" s="2">
        <f t="shared" ca="1" si="74"/>
        <v>844</v>
      </c>
      <c r="J347" s="2" t="str">
        <f t="shared" ca="1" si="81"/>
        <v/>
      </c>
      <c r="K347" s="2">
        <f t="shared" ca="1" si="75"/>
        <v>0</v>
      </c>
      <c r="M347" s="2">
        <v>332</v>
      </c>
      <c r="N347" s="2" t="s">
        <v>334</v>
      </c>
      <c r="O347" s="2">
        <f>'Demand Profile'!D336</f>
        <v>188</v>
      </c>
      <c r="P347" s="2">
        <f t="shared" ca="1" si="83"/>
        <v>500</v>
      </c>
      <c r="Q347" s="2">
        <f t="shared" ca="1" si="76"/>
        <v>0</v>
      </c>
      <c r="R347" s="2">
        <f t="shared" ca="1" si="84"/>
        <v>312</v>
      </c>
      <c r="S347" s="2">
        <f t="shared" ca="1" si="77"/>
        <v>607</v>
      </c>
      <c r="T347" s="2">
        <f t="shared" ca="1" si="78"/>
        <v>889</v>
      </c>
      <c r="U347" s="2" t="str">
        <f t="shared" ca="1" si="85"/>
        <v/>
      </c>
      <c r="V347" s="2">
        <f t="shared" ca="1" si="79"/>
        <v>0</v>
      </c>
    </row>
    <row r="348" spans="2:22" x14ac:dyDescent="0.25">
      <c r="B348" s="2">
        <v>333</v>
      </c>
      <c r="C348" s="2" t="s">
        <v>335</v>
      </c>
      <c r="D348" s="2">
        <f>'Demand Profile'!C337</f>
        <v>101</v>
      </c>
      <c r="E348" s="2">
        <f t="shared" ca="1" si="82"/>
        <v>7</v>
      </c>
      <c r="F348" s="2">
        <f t="shared" ca="1" si="72"/>
        <v>594</v>
      </c>
      <c r="G348" s="2">
        <f t="shared" ca="1" si="80"/>
        <v>500</v>
      </c>
      <c r="H348" s="2">
        <f t="shared" ca="1" si="73"/>
        <v>601</v>
      </c>
      <c r="I348" s="2">
        <f t="shared" ca="1" si="74"/>
        <v>845</v>
      </c>
      <c r="J348" s="2" t="str">
        <f t="shared" ca="1" si="81"/>
        <v/>
      </c>
      <c r="K348" s="2">
        <f t="shared" ca="1" si="75"/>
        <v>0</v>
      </c>
      <c r="M348" s="2">
        <v>333</v>
      </c>
      <c r="N348" s="2" t="s">
        <v>335</v>
      </c>
      <c r="O348" s="2">
        <f>'Demand Profile'!D337</f>
        <v>141</v>
      </c>
      <c r="P348" s="2">
        <f t="shared" ca="1" si="83"/>
        <v>312</v>
      </c>
      <c r="Q348" s="2">
        <f t="shared" ca="1" si="76"/>
        <v>0</v>
      </c>
      <c r="R348" s="2">
        <f t="shared" ca="1" si="84"/>
        <v>171</v>
      </c>
      <c r="S348" s="2">
        <f t="shared" ca="1" si="77"/>
        <v>607</v>
      </c>
      <c r="T348" s="2">
        <f t="shared" ca="1" si="78"/>
        <v>870</v>
      </c>
      <c r="U348" s="2" t="str">
        <f t="shared" ca="1" si="85"/>
        <v>Yes</v>
      </c>
      <c r="V348" s="2">
        <f t="shared" ca="1" si="79"/>
        <v>699</v>
      </c>
    </row>
    <row r="349" spans="2:22" x14ac:dyDescent="0.25">
      <c r="B349" s="2">
        <v>334</v>
      </c>
      <c r="C349" s="2" t="s">
        <v>336</v>
      </c>
      <c r="D349" s="2">
        <f>'Demand Profile'!C338</f>
        <v>91</v>
      </c>
      <c r="E349" s="2">
        <f t="shared" ca="1" si="82"/>
        <v>500</v>
      </c>
      <c r="F349" s="2">
        <f t="shared" ca="1" si="72"/>
        <v>0</v>
      </c>
      <c r="G349" s="2">
        <f t="shared" ca="1" si="80"/>
        <v>409</v>
      </c>
      <c r="H349" s="2">
        <f t="shared" ca="1" si="73"/>
        <v>601</v>
      </c>
      <c r="I349" s="2">
        <f t="shared" ca="1" si="74"/>
        <v>904</v>
      </c>
      <c r="J349" s="2" t="str">
        <f t="shared" ca="1" si="81"/>
        <v/>
      </c>
      <c r="K349" s="2">
        <f t="shared" ca="1" si="75"/>
        <v>0</v>
      </c>
      <c r="M349" s="2">
        <v>334</v>
      </c>
      <c r="N349" s="2" t="s">
        <v>336</v>
      </c>
      <c r="O349" s="2">
        <f>'Demand Profile'!D338</f>
        <v>200</v>
      </c>
      <c r="P349" s="2">
        <f t="shared" ca="1" si="83"/>
        <v>171</v>
      </c>
      <c r="Q349" s="2">
        <f t="shared" ca="1" si="76"/>
        <v>607</v>
      </c>
      <c r="R349" s="2">
        <f t="shared" ca="1" si="84"/>
        <v>578</v>
      </c>
      <c r="S349" s="2">
        <f t="shared" ca="1" si="77"/>
        <v>699</v>
      </c>
      <c r="T349" s="2">
        <f t="shared" ca="1" si="78"/>
        <v>846</v>
      </c>
      <c r="U349" s="2" t="str">
        <f t="shared" ca="1" si="85"/>
        <v/>
      </c>
      <c r="V349" s="2">
        <f t="shared" ca="1" si="79"/>
        <v>0</v>
      </c>
    </row>
    <row r="350" spans="2:22" x14ac:dyDescent="0.25">
      <c r="B350" s="2">
        <v>335</v>
      </c>
      <c r="C350" s="2" t="s">
        <v>337</v>
      </c>
      <c r="D350" s="2">
        <f>'Demand Profile'!C339</f>
        <v>133</v>
      </c>
      <c r="E350" s="2">
        <f t="shared" ca="1" si="82"/>
        <v>409</v>
      </c>
      <c r="F350" s="2">
        <f t="shared" ca="1" si="72"/>
        <v>0</v>
      </c>
      <c r="G350" s="2">
        <f t="shared" ca="1" si="80"/>
        <v>276</v>
      </c>
      <c r="H350" s="2">
        <f t="shared" ca="1" si="73"/>
        <v>601</v>
      </c>
      <c r="I350" s="2">
        <f t="shared" ca="1" si="74"/>
        <v>867</v>
      </c>
      <c r="J350" s="2" t="str">
        <f t="shared" ca="1" si="81"/>
        <v/>
      </c>
      <c r="K350" s="2">
        <f t="shared" ca="1" si="75"/>
        <v>0</v>
      </c>
      <c r="M350" s="2">
        <v>335</v>
      </c>
      <c r="N350" s="2" t="s">
        <v>337</v>
      </c>
      <c r="O350" s="2">
        <f>'Demand Profile'!D339</f>
        <v>134</v>
      </c>
      <c r="P350" s="2">
        <f t="shared" ca="1" si="83"/>
        <v>578</v>
      </c>
      <c r="Q350" s="2">
        <f t="shared" ca="1" si="76"/>
        <v>0</v>
      </c>
      <c r="R350" s="2">
        <f t="shared" ca="1" si="84"/>
        <v>444</v>
      </c>
      <c r="S350" s="2">
        <f t="shared" ca="1" si="77"/>
        <v>699</v>
      </c>
      <c r="T350" s="2">
        <f t="shared" ca="1" si="78"/>
        <v>874</v>
      </c>
      <c r="U350" s="2" t="str">
        <f t="shared" ca="1" si="85"/>
        <v/>
      </c>
      <c r="V350" s="2">
        <f t="shared" ca="1" si="79"/>
        <v>0</v>
      </c>
    </row>
    <row r="351" spans="2:22" x14ac:dyDescent="0.25">
      <c r="B351" s="2">
        <v>336</v>
      </c>
      <c r="C351" s="2" t="s">
        <v>338</v>
      </c>
      <c r="D351" s="2">
        <f>'Demand Profile'!C340</f>
        <v>88</v>
      </c>
      <c r="E351" s="2">
        <f t="shared" ca="1" si="82"/>
        <v>276</v>
      </c>
      <c r="F351" s="2">
        <f t="shared" ca="1" si="72"/>
        <v>0</v>
      </c>
      <c r="G351" s="2">
        <f t="shared" ca="1" si="80"/>
        <v>188</v>
      </c>
      <c r="H351" s="2">
        <f t="shared" ca="1" si="73"/>
        <v>601</v>
      </c>
      <c r="I351" s="2">
        <f t="shared" ca="1" si="74"/>
        <v>855</v>
      </c>
      <c r="J351" s="2" t="str">
        <f t="shared" ca="1" si="81"/>
        <v>Yes</v>
      </c>
      <c r="K351" s="2">
        <f t="shared" ca="1" si="75"/>
        <v>667</v>
      </c>
      <c r="M351" s="2">
        <v>336</v>
      </c>
      <c r="N351" s="2" t="s">
        <v>338</v>
      </c>
      <c r="O351" s="2">
        <f>'Demand Profile'!D340</f>
        <v>192</v>
      </c>
      <c r="P351" s="2">
        <f t="shared" ca="1" si="83"/>
        <v>444</v>
      </c>
      <c r="Q351" s="2">
        <f t="shared" ca="1" si="76"/>
        <v>0</v>
      </c>
      <c r="R351" s="2">
        <f t="shared" ca="1" si="84"/>
        <v>252</v>
      </c>
      <c r="S351" s="2">
        <f t="shared" ca="1" si="77"/>
        <v>699</v>
      </c>
      <c r="T351" s="2">
        <f t="shared" ca="1" si="78"/>
        <v>872</v>
      </c>
      <c r="U351" s="2" t="str">
        <f t="shared" ca="1" si="85"/>
        <v/>
      </c>
      <c r="V351" s="2">
        <f t="shared" ca="1" si="79"/>
        <v>0</v>
      </c>
    </row>
    <row r="352" spans="2:22" x14ac:dyDescent="0.25">
      <c r="B352" s="2">
        <v>337</v>
      </c>
      <c r="C352" s="2" t="s">
        <v>339</v>
      </c>
      <c r="D352" s="2">
        <f>'Demand Profile'!C341</f>
        <v>195</v>
      </c>
      <c r="E352" s="2">
        <f t="shared" ca="1" si="82"/>
        <v>188</v>
      </c>
      <c r="F352" s="2">
        <f t="shared" ca="1" si="72"/>
        <v>601</v>
      </c>
      <c r="G352" s="2">
        <f t="shared" ca="1" si="80"/>
        <v>594</v>
      </c>
      <c r="H352" s="2">
        <f t="shared" ca="1" si="73"/>
        <v>667</v>
      </c>
      <c r="I352" s="2">
        <f t="shared" ca="1" si="74"/>
        <v>723</v>
      </c>
      <c r="J352" s="2" t="str">
        <f t="shared" ca="1" si="81"/>
        <v/>
      </c>
      <c r="K352" s="2">
        <f t="shared" ca="1" si="75"/>
        <v>0</v>
      </c>
      <c r="M352" s="2">
        <v>337</v>
      </c>
      <c r="N352" s="2" t="s">
        <v>339</v>
      </c>
      <c r="O352" s="2">
        <f>'Demand Profile'!D341</f>
        <v>101</v>
      </c>
      <c r="P352" s="2">
        <f t="shared" ca="1" si="83"/>
        <v>252</v>
      </c>
      <c r="Q352" s="2">
        <f t="shared" ca="1" si="76"/>
        <v>0</v>
      </c>
      <c r="R352" s="2">
        <f t="shared" ca="1" si="84"/>
        <v>151</v>
      </c>
      <c r="S352" s="2">
        <f t="shared" ca="1" si="77"/>
        <v>699</v>
      </c>
      <c r="T352" s="2">
        <f t="shared" ca="1" si="78"/>
        <v>1009</v>
      </c>
      <c r="U352" s="2" t="str">
        <f t="shared" ca="1" si="85"/>
        <v>Yes</v>
      </c>
      <c r="V352" s="2">
        <f t="shared" ca="1" si="79"/>
        <v>858</v>
      </c>
    </row>
    <row r="353" spans="2:22" x14ac:dyDescent="0.25">
      <c r="B353" s="2">
        <v>338</v>
      </c>
      <c r="C353" s="2" t="s">
        <v>340</v>
      </c>
      <c r="D353" s="2">
        <f>'Demand Profile'!C342</f>
        <v>171</v>
      </c>
      <c r="E353" s="2">
        <f t="shared" ca="1" si="82"/>
        <v>594</v>
      </c>
      <c r="F353" s="2">
        <f t="shared" ca="1" si="72"/>
        <v>0</v>
      </c>
      <c r="G353" s="2">
        <f t="shared" ca="1" si="80"/>
        <v>423</v>
      </c>
      <c r="H353" s="2">
        <f t="shared" ca="1" si="73"/>
        <v>667</v>
      </c>
      <c r="I353" s="2">
        <f t="shared" ca="1" si="74"/>
        <v>716</v>
      </c>
      <c r="J353" s="2" t="str">
        <f t="shared" ca="1" si="81"/>
        <v/>
      </c>
      <c r="K353" s="2">
        <f t="shared" ca="1" si="75"/>
        <v>0</v>
      </c>
      <c r="M353" s="2">
        <v>338</v>
      </c>
      <c r="N353" s="2" t="s">
        <v>340</v>
      </c>
      <c r="O353" s="2">
        <f>'Demand Profile'!D342</f>
        <v>121</v>
      </c>
      <c r="P353" s="2">
        <f t="shared" ca="1" si="83"/>
        <v>151</v>
      </c>
      <c r="Q353" s="2">
        <f t="shared" ca="1" si="76"/>
        <v>0</v>
      </c>
      <c r="R353" s="2">
        <f t="shared" ca="1" si="84"/>
        <v>30</v>
      </c>
      <c r="S353" s="2">
        <f t="shared" ca="1" si="77"/>
        <v>1557</v>
      </c>
      <c r="T353" s="2">
        <f t="shared" ca="1" si="78"/>
        <v>1012</v>
      </c>
      <c r="U353" s="2" t="str">
        <f t="shared" ca="1" si="85"/>
        <v/>
      </c>
      <c r="V353" s="2">
        <f t="shared" ca="1" si="79"/>
        <v>0</v>
      </c>
    </row>
    <row r="354" spans="2:22" x14ac:dyDescent="0.25">
      <c r="B354" s="2">
        <v>339</v>
      </c>
      <c r="C354" s="2" t="s">
        <v>341</v>
      </c>
      <c r="D354" s="2">
        <f>'Demand Profile'!C343</f>
        <v>65</v>
      </c>
      <c r="E354" s="2">
        <f t="shared" ca="1" si="82"/>
        <v>423</v>
      </c>
      <c r="F354" s="2">
        <f t="shared" ca="1" si="72"/>
        <v>0</v>
      </c>
      <c r="G354" s="2">
        <f t="shared" ca="1" si="80"/>
        <v>358</v>
      </c>
      <c r="H354" s="2">
        <f t="shared" ca="1" si="73"/>
        <v>667</v>
      </c>
      <c r="I354" s="2">
        <f t="shared" ca="1" si="74"/>
        <v>813</v>
      </c>
      <c r="J354" s="2" t="str">
        <f t="shared" ca="1" si="81"/>
        <v/>
      </c>
      <c r="K354" s="2">
        <f t="shared" ca="1" si="75"/>
        <v>0</v>
      </c>
      <c r="M354" s="2">
        <v>339</v>
      </c>
      <c r="N354" s="2" t="s">
        <v>341</v>
      </c>
      <c r="O354" s="2">
        <f>'Demand Profile'!D343</f>
        <v>122</v>
      </c>
      <c r="P354" s="2">
        <f t="shared" ca="1" si="83"/>
        <v>30</v>
      </c>
      <c r="Q354" s="2">
        <f t="shared" ca="1" si="76"/>
        <v>699</v>
      </c>
      <c r="R354" s="2">
        <f t="shared" ca="1" si="84"/>
        <v>607</v>
      </c>
      <c r="S354" s="2">
        <f t="shared" ca="1" si="77"/>
        <v>858</v>
      </c>
      <c r="T354" s="2">
        <f t="shared" ca="1" si="78"/>
        <v>1102</v>
      </c>
      <c r="U354" s="2" t="str">
        <f t="shared" ca="1" si="85"/>
        <v/>
      </c>
      <c r="V354" s="2">
        <f t="shared" ca="1" si="79"/>
        <v>0</v>
      </c>
    </row>
    <row r="355" spans="2:22" x14ac:dyDescent="0.25">
      <c r="B355" s="2">
        <v>340</v>
      </c>
      <c r="C355" s="2" t="s">
        <v>342</v>
      </c>
      <c r="D355" s="2">
        <f>'Demand Profile'!C344</f>
        <v>102</v>
      </c>
      <c r="E355" s="2">
        <f t="shared" ca="1" si="82"/>
        <v>358</v>
      </c>
      <c r="F355" s="2">
        <f t="shared" ca="1" si="72"/>
        <v>0</v>
      </c>
      <c r="G355" s="2">
        <f t="shared" ca="1" si="80"/>
        <v>256</v>
      </c>
      <c r="H355" s="2">
        <f t="shared" ca="1" si="73"/>
        <v>667</v>
      </c>
      <c r="I355" s="2">
        <f t="shared" ca="1" si="74"/>
        <v>839</v>
      </c>
      <c r="J355" s="2" t="str">
        <f t="shared" ca="1" si="81"/>
        <v/>
      </c>
      <c r="K355" s="2">
        <f t="shared" ca="1" si="75"/>
        <v>0</v>
      </c>
      <c r="M355" s="2">
        <v>340</v>
      </c>
      <c r="N355" s="2" t="s">
        <v>342</v>
      </c>
      <c r="O355" s="2">
        <f>'Demand Profile'!D344</f>
        <v>176</v>
      </c>
      <c r="P355" s="2">
        <f t="shared" ca="1" si="83"/>
        <v>607</v>
      </c>
      <c r="Q355" s="2">
        <f t="shared" ca="1" si="76"/>
        <v>0</v>
      </c>
      <c r="R355" s="2">
        <f t="shared" ca="1" si="84"/>
        <v>431</v>
      </c>
      <c r="S355" s="2">
        <f t="shared" ca="1" si="77"/>
        <v>858</v>
      </c>
      <c r="T355" s="2">
        <f t="shared" ca="1" si="78"/>
        <v>1129</v>
      </c>
      <c r="U355" s="2" t="str">
        <f t="shared" ca="1" si="85"/>
        <v/>
      </c>
      <c r="V355" s="2">
        <f t="shared" ca="1" si="79"/>
        <v>0</v>
      </c>
    </row>
    <row r="356" spans="2:22" x14ac:dyDescent="0.25">
      <c r="B356" s="2">
        <v>341</v>
      </c>
      <c r="C356" s="2" t="s">
        <v>343</v>
      </c>
      <c r="D356" s="2">
        <f>'Demand Profile'!C345</f>
        <v>150</v>
      </c>
      <c r="E356" s="2">
        <f t="shared" ca="1" si="82"/>
        <v>256</v>
      </c>
      <c r="F356" s="2">
        <f t="shared" ca="1" si="72"/>
        <v>0</v>
      </c>
      <c r="G356" s="2">
        <f t="shared" ca="1" si="80"/>
        <v>106</v>
      </c>
      <c r="H356" s="2">
        <f t="shared" ca="1" si="73"/>
        <v>667</v>
      </c>
      <c r="I356" s="2">
        <f t="shared" ca="1" si="74"/>
        <v>781</v>
      </c>
      <c r="J356" s="2" t="str">
        <f t="shared" ca="1" si="81"/>
        <v>Yes</v>
      </c>
      <c r="K356" s="2">
        <f t="shared" ca="1" si="75"/>
        <v>675</v>
      </c>
      <c r="M356" s="2">
        <v>341</v>
      </c>
      <c r="N356" s="2" t="s">
        <v>343</v>
      </c>
      <c r="O356" s="2">
        <f>'Demand Profile'!D345</f>
        <v>162</v>
      </c>
      <c r="P356" s="2">
        <f t="shared" ca="1" si="83"/>
        <v>431</v>
      </c>
      <c r="Q356" s="2">
        <f t="shared" ca="1" si="76"/>
        <v>0</v>
      </c>
      <c r="R356" s="2">
        <f t="shared" ca="1" si="84"/>
        <v>269</v>
      </c>
      <c r="S356" s="2">
        <f t="shared" ca="1" si="77"/>
        <v>858</v>
      </c>
      <c r="T356" s="2">
        <f t="shared" ca="1" si="78"/>
        <v>1087</v>
      </c>
      <c r="U356" s="2" t="str">
        <f t="shared" ca="1" si="85"/>
        <v/>
      </c>
      <c r="V356" s="2">
        <f t="shared" ca="1" si="79"/>
        <v>0</v>
      </c>
    </row>
    <row r="357" spans="2:22" x14ac:dyDescent="0.25">
      <c r="B357" s="2">
        <v>342</v>
      </c>
      <c r="C357" s="2" t="s">
        <v>344</v>
      </c>
      <c r="D357" s="2">
        <f>'Demand Profile'!C346</f>
        <v>96</v>
      </c>
      <c r="E357" s="2">
        <f t="shared" ca="1" si="82"/>
        <v>106</v>
      </c>
      <c r="F357" s="2">
        <f t="shared" ca="1" si="72"/>
        <v>0</v>
      </c>
      <c r="G357" s="2">
        <f t="shared" ca="1" si="80"/>
        <v>10</v>
      </c>
      <c r="H357" s="2">
        <f t="shared" ca="1" si="73"/>
        <v>1342</v>
      </c>
      <c r="I357" s="2">
        <f t="shared" ca="1" si="74"/>
        <v>822</v>
      </c>
      <c r="J357" s="2" t="str">
        <f t="shared" ca="1" si="81"/>
        <v/>
      </c>
      <c r="K357" s="2">
        <f t="shared" ca="1" si="75"/>
        <v>0</v>
      </c>
      <c r="M357" s="2">
        <v>342</v>
      </c>
      <c r="N357" s="2" t="s">
        <v>344</v>
      </c>
      <c r="O357" s="2">
        <f>'Demand Profile'!D346</f>
        <v>190</v>
      </c>
      <c r="P357" s="2">
        <f t="shared" ca="1" si="83"/>
        <v>269</v>
      </c>
      <c r="Q357" s="2">
        <f t="shared" ca="1" si="76"/>
        <v>0</v>
      </c>
      <c r="R357" s="2">
        <f t="shared" ca="1" si="84"/>
        <v>79</v>
      </c>
      <c r="S357" s="2">
        <f t="shared" ca="1" si="77"/>
        <v>858</v>
      </c>
      <c r="T357" s="2">
        <f t="shared" ca="1" si="78"/>
        <v>1051</v>
      </c>
      <c r="U357" s="2" t="str">
        <f t="shared" ca="1" si="85"/>
        <v>Yes</v>
      </c>
      <c r="V357" s="2">
        <f t="shared" ca="1" si="79"/>
        <v>972</v>
      </c>
    </row>
    <row r="358" spans="2:22" x14ac:dyDescent="0.25">
      <c r="B358" s="2">
        <v>343</v>
      </c>
      <c r="C358" s="2" t="s">
        <v>345</v>
      </c>
      <c r="D358" s="2">
        <f>'Demand Profile'!C347</f>
        <v>76</v>
      </c>
      <c r="E358" s="2">
        <f t="shared" ca="1" si="82"/>
        <v>10</v>
      </c>
      <c r="F358" s="2">
        <f t="shared" ca="1" si="72"/>
        <v>667</v>
      </c>
      <c r="G358" s="2">
        <f t="shared" ca="1" si="80"/>
        <v>601</v>
      </c>
      <c r="H358" s="2">
        <f t="shared" ca="1" si="73"/>
        <v>675</v>
      </c>
      <c r="I358" s="2">
        <f t="shared" ca="1" si="74"/>
        <v>849</v>
      </c>
      <c r="J358" s="2" t="str">
        <f t="shared" ca="1" si="81"/>
        <v/>
      </c>
      <c r="K358" s="2">
        <f t="shared" ca="1" si="75"/>
        <v>0</v>
      </c>
      <c r="M358" s="2">
        <v>343</v>
      </c>
      <c r="N358" s="2" t="s">
        <v>345</v>
      </c>
      <c r="O358" s="2">
        <f>'Demand Profile'!D347</f>
        <v>238</v>
      </c>
      <c r="P358" s="2">
        <f t="shared" ca="1" si="83"/>
        <v>79</v>
      </c>
      <c r="Q358" s="2">
        <f t="shared" ca="1" si="76"/>
        <v>858</v>
      </c>
      <c r="R358" s="2">
        <f t="shared" ca="1" si="84"/>
        <v>699</v>
      </c>
      <c r="S358" s="2">
        <f t="shared" ca="1" si="77"/>
        <v>972</v>
      </c>
      <c r="T358" s="2">
        <f t="shared" ca="1" si="78"/>
        <v>987</v>
      </c>
      <c r="U358" s="2" t="str">
        <f t="shared" ca="1" si="85"/>
        <v/>
      </c>
      <c r="V358" s="2">
        <f t="shared" ca="1" si="79"/>
        <v>0</v>
      </c>
    </row>
    <row r="359" spans="2:22" x14ac:dyDescent="0.25">
      <c r="B359" s="2">
        <v>344</v>
      </c>
      <c r="C359" s="2" t="s">
        <v>346</v>
      </c>
      <c r="D359" s="2">
        <f>'Demand Profile'!C348</f>
        <v>63</v>
      </c>
      <c r="E359" s="2">
        <f t="shared" ca="1" si="82"/>
        <v>601</v>
      </c>
      <c r="F359" s="2">
        <f t="shared" ca="1" si="72"/>
        <v>0</v>
      </c>
      <c r="G359" s="2">
        <f t="shared" ca="1" si="80"/>
        <v>538</v>
      </c>
      <c r="H359" s="2">
        <f t="shared" ca="1" si="73"/>
        <v>675</v>
      </c>
      <c r="I359" s="2">
        <f t="shared" ca="1" si="74"/>
        <v>904</v>
      </c>
      <c r="J359" s="2" t="str">
        <f t="shared" ca="1" si="81"/>
        <v/>
      </c>
      <c r="K359" s="2">
        <f t="shared" ca="1" si="75"/>
        <v>0</v>
      </c>
      <c r="M359" s="2">
        <v>344</v>
      </c>
      <c r="N359" s="2" t="s">
        <v>346</v>
      </c>
      <c r="O359" s="2">
        <f>'Demand Profile'!D348</f>
        <v>124</v>
      </c>
      <c r="P359" s="2">
        <f t="shared" ca="1" si="83"/>
        <v>699</v>
      </c>
      <c r="Q359" s="2">
        <f t="shared" ca="1" si="76"/>
        <v>0</v>
      </c>
      <c r="R359" s="2">
        <f t="shared" ca="1" si="84"/>
        <v>575</v>
      </c>
      <c r="S359" s="2">
        <f t="shared" ca="1" si="77"/>
        <v>972</v>
      </c>
      <c r="T359" s="2">
        <f t="shared" ca="1" si="78"/>
        <v>1002</v>
      </c>
      <c r="U359" s="2" t="str">
        <f t="shared" ca="1" si="85"/>
        <v/>
      </c>
      <c r="V359" s="2">
        <f t="shared" ca="1" si="79"/>
        <v>0</v>
      </c>
    </row>
    <row r="360" spans="2:22" x14ac:dyDescent="0.25">
      <c r="B360" s="2">
        <v>345</v>
      </c>
      <c r="C360" s="2" t="s">
        <v>347</v>
      </c>
      <c r="D360" s="2">
        <f>'Demand Profile'!C349</f>
        <v>164</v>
      </c>
      <c r="E360" s="2">
        <f t="shared" ca="1" si="82"/>
        <v>538</v>
      </c>
      <c r="F360" s="2">
        <f t="shared" ca="1" si="72"/>
        <v>0</v>
      </c>
      <c r="G360" s="2">
        <f t="shared" ca="1" si="80"/>
        <v>374</v>
      </c>
      <c r="H360" s="2">
        <f t="shared" ca="1" si="73"/>
        <v>675</v>
      </c>
      <c r="I360" s="2">
        <f t="shared" ca="1" si="74"/>
        <v>841</v>
      </c>
      <c r="J360" s="2" t="str">
        <f t="shared" ca="1" si="81"/>
        <v/>
      </c>
      <c r="K360" s="2">
        <f t="shared" ca="1" si="75"/>
        <v>0</v>
      </c>
      <c r="M360" s="2">
        <v>345</v>
      </c>
      <c r="N360" s="2" t="s">
        <v>347</v>
      </c>
      <c r="O360" s="2">
        <f>'Demand Profile'!D349</f>
        <v>212</v>
      </c>
      <c r="P360" s="2">
        <f t="shared" ca="1" si="83"/>
        <v>575</v>
      </c>
      <c r="Q360" s="2">
        <f t="shared" ca="1" si="76"/>
        <v>0</v>
      </c>
      <c r="R360" s="2">
        <f t="shared" ca="1" si="84"/>
        <v>363</v>
      </c>
      <c r="S360" s="2">
        <f t="shared" ca="1" si="77"/>
        <v>972</v>
      </c>
      <c r="T360" s="2">
        <f t="shared" ca="1" si="78"/>
        <v>969</v>
      </c>
      <c r="U360" s="2" t="str">
        <f t="shared" ca="1" si="85"/>
        <v/>
      </c>
      <c r="V360" s="2">
        <f t="shared" ca="1" si="79"/>
        <v>0</v>
      </c>
    </row>
    <row r="361" spans="2:22" x14ac:dyDescent="0.25">
      <c r="B361" s="2">
        <v>346</v>
      </c>
      <c r="C361" s="2" t="s">
        <v>348</v>
      </c>
      <c r="D361" s="2">
        <f>'Demand Profile'!C350</f>
        <v>162</v>
      </c>
      <c r="E361" s="2">
        <f t="shared" ca="1" si="82"/>
        <v>374</v>
      </c>
      <c r="F361" s="2">
        <f t="shared" ca="1" si="72"/>
        <v>0</v>
      </c>
      <c r="G361" s="2">
        <f t="shared" ca="1" si="80"/>
        <v>212</v>
      </c>
      <c r="H361" s="2">
        <f t="shared" ca="1" si="73"/>
        <v>675</v>
      </c>
      <c r="I361" s="2">
        <f t="shared" ca="1" si="74"/>
        <v>812</v>
      </c>
      <c r="J361" s="2" t="str">
        <f t="shared" ca="1" si="81"/>
        <v/>
      </c>
      <c r="K361" s="2">
        <f t="shared" ca="1" si="75"/>
        <v>0</v>
      </c>
      <c r="M361" s="2">
        <v>346</v>
      </c>
      <c r="N361" s="2" t="s">
        <v>348</v>
      </c>
      <c r="O361" s="2">
        <f>'Demand Profile'!D350</f>
        <v>203</v>
      </c>
      <c r="P361" s="2">
        <f t="shared" ca="1" si="83"/>
        <v>363</v>
      </c>
      <c r="Q361" s="2">
        <f t="shared" ca="1" si="76"/>
        <v>0</v>
      </c>
      <c r="R361" s="2">
        <f t="shared" ca="1" si="84"/>
        <v>160</v>
      </c>
      <c r="S361" s="2">
        <f t="shared" ca="1" si="77"/>
        <v>972</v>
      </c>
      <c r="T361" s="2">
        <f t="shared" ca="1" si="78"/>
        <v>869</v>
      </c>
      <c r="U361" s="2" t="str">
        <f t="shared" ca="1" si="85"/>
        <v/>
      </c>
      <c r="V361" s="2">
        <f t="shared" ca="1" si="79"/>
        <v>0</v>
      </c>
    </row>
    <row r="362" spans="2:22" x14ac:dyDescent="0.25">
      <c r="B362" s="2">
        <v>347</v>
      </c>
      <c r="C362" s="2" t="s">
        <v>349</v>
      </c>
      <c r="D362" s="2">
        <f>'Demand Profile'!C351</f>
        <v>128</v>
      </c>
      <c r="E362" s="2">
        <f t="shared" ca="1" si="82"/>
        <v>212</v>
      </c>
      <c r="F362" s="2">
        <f t="shared" ca="1" si="72"/>
        <v>0</v>
      </c>
      <c r="G362" s="2">
        <f t="shared" ca="1" si="80"/>
        <v>84</v>
      </c>
      <c r="H362" s="2">
        <f t="shared" ca="1" si="73"/>
        <v>675</v>
      </c>
      <c r="I362" s="2">
        <f t="shared" ca="1" si="74"/>
        <v>773</v>
      </c>
      <c r="J362" s="2" t="str">
        <f t="shared" ca="1" si="81"/>
        <v>Yes</v>
      </c>
      <c r="K362" s="2">
        <f t="shared" ca="1" si="75"/>
        <v>689</v>
      </c>
      <c r="M362" s="2">
        <v>347</v>
      </c>
      <c r="N362" s="2" t="s">
        <v>349</v>
      </c>
      <c r="O362" s="2">
        <f>'Demand Profile'!D351</f>
        <v>120</v>
      </c>
      <c r="P362" s="2">
        <f t="shared" ca="1" si="83"/>
        <v>160</v>
      </c>
      <c r="Q362" s="2">
        <f t="shared" ca="1" si="76"/>
        <v>0</v>
      </c>
      <c r="R362" s="2">
        <f t="shared" ca="1" si="84"/>
        <v>40</v>
      </c>
      <c r="S362" s="2">
        <f t="shared" ca="1" si="77"/>
        <v>972</v>
      </c>
      <c r="T362" s="2">
        <f t="shared" ca="1" si="78"/>
        <v>986</v>
      </c>
      <c r="U362" s="2" t="str">
        <f t="shared" ca="1" si="85"/>
        <v/>
      </c>
      <c r="V362" s="2">
        <f t="shared" ca="1" si="79"/>
        <v>0</v>
      </c>
    </row>
    <row r="363" spans="2:22" x14ac:dyDescent="0.25">
      <c r="B363" s="2">
        <v>348</v>
      </c>
      <c r="C363" s="2" t="s">
        <v>350</v>
      </c>
      <c r="D363" s="2">
        <f>'Demand Profile'!C352</f>
        <v>92</v>
      </c>
      <c r="E363" s="2">
        <f t="shared" ca="1" si="82"/>
        <v>84</v>
      </c>
      <c r="F363" s="2">
        <f t="shared" ca="1" si="72"/>
        <v>675</v>
      </c>
      <c r="G363" s="2">
        <f t="shared" ca="1" si="80"/>
        <v>667</v>
      </c>
      <c r="H363" s="2">
        <f t="shared" ca="1" si="73"/>
        <v>689</v>
      </c>
      <c r="I363" s="2">
        <f t="shared" ca="1" si="74"/>
        <v>816</v>
      </c>
      <c r="J363" s="2" t="str">
        <f t="shared" ca="1" si="81"/>
        <v/>
      </c>
      <c r="K363" s="2">
        <f t="shared" ca="1" si="75"/>
        <v>0</v>
      </c>
      <c r="M363" s="2">
        <v>348</v>
      </c>
      <c r="N363" s="2" t="s">
        <v>350</v>
      </c>
      <c r="O363" s="2">
        <f>'Demand Profile'!D352</f>
        <v>154</v>
      </c>
      <c r="P363" s="2">
        <f t="shared" ca="1" si="83"/>
        <v>40</v>
      </c>
      <c r="Q363" s="2">
        <f t="shared" ca="1" si="76"/>
        <v>972</v>
      </c>
      <c r="R363" s="2">
        <f t="shared" ca="1" si="84"/>
        <v>858</v>
      </c>
      <c r="S363" s="2">
        <f t="shared" ca="1" si="77"/>
        <v>0</v>
      </c>
      <c r="T363" s="2">
        <f t="shared" ca="1" si="78"/>
        <v>978</v>
      </c>
      <c r="U363" s="2" t="str">
        <f t="shared" ca="1" si="85"/>
        <v>Yes</v>
      </c>
      <c r="V363" s="2">
        <f t="shared" ca="1" si="79"/>
        <v>500</v>
      </c>
    </row>
    <row r="364" spans="2:22" x14ac:dyDescent="0.25">
      <c r="B364" s="2">
        <v>349</v>
      </c>
      <c r="C364" s="2" t="s">
        <v>351</v>
      </c>
      <c r="D364" s="2">
        <f>'Demand Profile'!C353</f>
        <v>137</v>
      </c>
      <c r="E364" s="2">
        <f t="shared" ca="1" si="82"/>
        <v>667</v>
      </c>
      <c r="F364" s="2">
        <f t="shared" ca="1" si="72"/>
        <v>0</v>
      </c>
      <c r="G364" s="2">
        <f t="shared" ca="1" si="80"/>
        <v>530</v>
      </c>
      <c r="H364" s="2">
        <f t="shared" ca="1" si="73"/>
        <v>689</v>
      </c>
      <c r="I364" s="2">
        <f t="shared" ca="1" si="74"/>
        <v>863</v>
      </c>
      <c r="J364" s="2" t="str">
        <f t="shared" ca="1" si="81"/>
        <v/>
      </c>
      <c r="K364" s="2">
        <f t="shared" ca="1" si="75"/>
        <v>0</v>
      </c>
      <c r="M364" s="2">
        <v>349</v>
      </c>
      <c r="N364" s="2" t="s">
        <v>351</v>
      </c>
      <c r="O364" s="2">
        <f>'Demand Profile'!D353</f>
        <v>174</v>
      </c>
      <c r="P364" s="2">
        <f t="shared" ca="1" si="83"/>
        <v>858</v>
      </c>
      <c r="Q364" s="2">
        <f t="shared" ca="1" si="76"/>
        <v>0</v>
      </c>
      <c r="R364" s="2">
        <f t="shared" ca="1" si="84"/>
        <v>684</v>
      </c>
      <c r="S364" s="2">
        <f t="shared" ca="1" si="77"/>
        <v>500</v>
      </c>
      <c r="T364" s="2">
        <f t="shared" ca="1" si="78"/>
        <v>976</v>
      </c>
      <c r="U364" s="2" t="str">
        <f t="shared" ca="1" si="85"/>
        <v/>
      </c>
      <c r="V364" s="2">
        <f t="shared" ca="1" si="79"/>
        <v>0</v>
      </c>
    </row>
    <row r="365" spans="2:22" x14ac:dyDescent="0.25">
      <c r="B365" s="2">
        <v>350</v>
      </c>
      <c r="C365" s="2" t="s">
        <v>352</v>
      </c>
      <c r="D365" s="2">
        <f>'Demand Profile'!C354</f>
        <v>103</v>
      </c>
      <c r="E365" s="2">
        <f t="shared" ca="1" si="82"/>
        <v>530</v>
      </c>
      <c r="F365" s="2">
        <f t="shared" ca="1" si="72"/>
        <v>0</v>
      </c>
      <c r="G365" s="2">
        <f t="shared" ca="1" si="80"/>
        <v>427</v>
      </c>
      <c r="H365" s="2">
        <f t="shared" ca="1" si="73"/>
        <v>689</v>
      </c>
      <c r="I365" s="2">
        <f t="shared" ca="1" si="74"/>
        <v>943</v>
      </c>
      <c r="J365" s="2" t="str">
        <f t="shared" ca="1" si="81"/>
        <v/>
      </c>
      <c r="K365" s="2">
        <f t="shared" ca="1" si="75"/>
        <v>0</v>
      </c>
      <c r="M365" s="2">
        <v>350</v>
      </c>
      <c r="N365" s="2" t="s">
        <v>352</v>
      </c>
      <c r="O365" s="2">
        <f>'Demand Profile'!D354</f>
        <v>139</v>
      </c>
      <c r="P365" s="2">
        <f t="shared" ca="1" si="83"/>
        <v>684</v>
      </c>
      <c r="Q365" s="2">
        <f t="shared" ca="1" si="76"/>
        <v>0</v>
      </c>
      <c r="R365" s="2">
        <f t="shared" ca="1" si="84"/>
        <v>545</v>
      </c>
      <c r="S365" s="2">
        <f t="shared" ca="1" si="77"/>
        <v>500</v>
      </c>
      <c r="T365" s="2">
        <f t="shared" ca="1" si="78"/>
        <v>951</v>
      </c>
      <c r="U365" s="2" t="str">
        <f t="shared" ca="1" si="85"/>
        <v/>
      </c>
      <c r="V365" s="2">
        <f t="shared" ca="1" si="79"/>
        <v>0</v>
      </c>
    </row>
    <row r="366" spans="2:22" x14ac:dyDescent="0.25">
      <c r="B366" s="2">
        <v>351</v>
      </c>
      <c r="C366" s="2" t="s">
        <v>353</v>
      </c>
      <c r="D366" s="2">
        <f>'Demand Profile'!C355</f>
        <v>118</v>
      </c>
      <c r="E366" s="2">
        <f t="shared" ca="1" si="82"/>
        <v>427</v>
      </c>
      <c r="F366" s="2">
        <f t="shared" ca="1" si="72"/>
        <v>0</v>
      </c>
      <c r="G366" s="2">
        <f t="shared" ca="1" si="80"/>
        <v>309</v>
      </c>
      <c r="H366" s="2">
        <f t="shared" ca="1" si="73"/>
        <v>689</v>
      </c>
      <c r="I366" s="2">
        <f t="shared" ca="1" si="74"/>
        <v>979</v>
      </c>
      <c r="J366" s="2" t="str">
        <f t="shared" ca="1" si="81"/>
        <v/>
      </c>
      <c r="K366" s="2">
        <f t="shared" ca="1" si="75"/>
        <v>0</v>
      </c>
      <c r="M366" s="2">
        <v>351</v>
      </c>
      <c r="N366" s="2" t="s">
        <v>353</v>
      </c>
      <c r="O366" s="2">
        <f>'Demand Profile'!D355</f>
        <v>179</v>
      </c>
      <c r="P366" s="2">
        <f t="shared" ca="1" si="83"/>
        <v>545</v>
      </c>
      <c r="Q366" s="2">
        <f t="shared" ca="1" si="76"/>
        <v>0</v>
      </c>
      <c r="R366" s="2">
        <f t="shared" ca="1" si="84"/>
        <v>366</v>
      </c>
      <c r="S366" s="2">
        <f t="shared" ca="1" si="77"/>
        <v>500</v>
      </c>
      <c r="T366" s="2">
        <f t="shared" ca="1" si="78"/>
        <v>875</v>
      </c>
      <c r="U366" s="2" t="str">
        <f t="shared" ca="1" si="85"/>
        <v>Yes</v>
      </c>
      <c r="V366" s="2">
        <f t="shared" ca="1" si="79"/>
        <v>509</v>
      </c>
    </row>
    <row r="367" spans="2:22" x14ac:dyDescent="0.25">
      <c r="B367" s="2">
        <v>352</v>
      </c>
      <c r="C367" s="2" t="s">
        <v>354</v>
      </c>
      <c r="D367" s="2">
        <f>'Demand Profile'!C356</f>
        <v>101</v>
      </c>
      <c r="E367" s="2">
        <f t="shared" ca="1" si="82"/>
        <v>309</v>
      </c>
      <c r="F367" s="2">
        <f t="shared" ca="1" si="72"/>
        <v>0</v>
      </c>
      <c r="G367" s="2">
        <f t="shared" ca="1" si="80"/>
        <v>208</v>
      </c>
      <c r="H367" s="2">
        <f t="shared" ca="1" si="73"/>
        <v>689</v>
      </c>
      <c r="I367" s="2">
        <f t="shared" ca="1" si="74"/>
        <v>951</v>
      </c>
      <c r="J367" s="2" t="str">
        <f t="shared" ca="1" si="81"/>
        <v>Yes</v>
      </c>
      <c r="K367" s="2">
        <f t="shared" ca="1" si="75"/>
        <v>743</v>
      </c>
      <c r="M367" s="2">
        <v>352</v>
      </c>
      <c r="N367" s="2" t="s">
        <v>354</v>
      </c>
      <c r="O367" s="2">
        <f>'Demand Profile'!D356</f>
        <v>103</v>
      </c>
      <c r="P367" s="2">
        <f t="shared" ca="1" si="83"/>
        <v>366</v>
      </c>
      <c r="Q367" s="2">
        <f t="shared" ca="1" si="76"/>
        <v>0</v>
      </c>
      <c r="R367" s="2">
        <f t="shared" ca="1" si="84"/>
        <v>263</v>
      </c>
      <c r="S367" s="2">
        <f t="shared" ca="1" si="77"/>
        <v>1009</v>
      </c>
      <c r="T367" s="2">
        <f t="shared" ca="1" si="78"/>
        <v>888</v>
      </c>
      <c r="U367" s="2" t="str">
        <f t="shared" ca="1" si="85"/>
        <v/>
      </c>
      <c r="V367" s="2">
        <f t="shared" ca="1" si="79"/>
        <v>0</v>
      </c>
    </row>
    <row r="368" spans="2:22" x14ac:dyDescent="0.25">
      <c r="B368" s="2">
        <v>353</v>
      </c>
      <c r="C368" s="2" t="s">
        <v>355</v>
      </c>
      <c r="D368" s="2">
        <f>'Demand Profile'!C357</f>
        <v>133</v>
      </c>
      <c r="E368" s="2">
        <f t="shared" ca="1" si="82"/>
        <v>208</v>
      </c>
      <c r="F368" s="2">
        <f t="shared" ca="1" si="72"/>
        <v>0</v>
      </c>
      <c r="G368" s="2">
        <f t="shared" ca="1" si="80"/>
        <v>75</v>
      </c>
      <c r="H368" s="2">
        <f t="shared" ca="1" si="73"/>
        <v>1432</v>
      </c>
      <c r="I368" s="2">
        <f t="shared" ca="1" si="74"/>
        <v>883</v>
      </c>
      <c r="J368" s="2" t="str">
        <f t="shared" ca="1" si="81"/>
        <v/>
      </c>
      <c r="K368" s="2">
        <f t="shared" ca="1" si="75"/>
        <v>0</v>
      </c>
      <c r="M368" s="2">
        <v>353</v>
      </c>
      <c r="N368" s="2" t="s">
        <v>355</v>
      </c>
      <c r="O368" s="2">
        <f>'Demand Profile'!D357</f>
        <v>237</v>
      </c>
      <c r="P368" s="2">
        <f t="shared" ca="1" si="83"/>
        <v>263</v>
      </c>
      <c r="Q368" s="2">
        <f t="shared" ca="1" si="76"/>
        <v>0</v>
      </c>
      <c r="R368" s="2">
        <f t="shared" ca="1" si="84"/>
        <v>26</v>
      </c>
      <c r="S368" s="2">
        <f t="shared" ca="1" si="77"/>
        <v>1009</v>
      </c>
      <c r="T368" s="2">
        <f t="shared" ca="1" si="78"/>
        <v>758</v>
      </c>
      <c r="U368" s="2" t="str">
        <f t="shared" ca="1" si="85"/>
        <v/>
      </c>
      <c r="V368" s="2">
        <f t="shared" ca="1" si="79"/>
        <v>0</v>
      </c>
    </row>
    <row r="369" spans="2:22" x14ac:dyDescent="0.25">
      <c r="B369" s="2">
        <v>354</v>
      </c>
      <c r="C369" s="2" t="s">
        <v>356</v>
      </c>
      <c r="D369" s="2">
        <f>'Demand Profile'!C358</f>
        <v>89</v>
      </c>
      <c r="E369" s="2">
        <f t="shared" ca="1" si="82"/>
        <v>75</v>
      </c>
      <c r="F369" s="2">
        <f t="shared" ca="1" si="72"/>
        <v>689</v>
      </c>
      <c r="G369" s="2">
        <f t="shared" ca="1" si="80"/>
        <v>675</v>
      </c>
      <c r="H369" s="2">
        <f t="shared" ca="1" si="73"/>
        <v>743</v>
      </c>
      <c r="I369" s="2">
        <f t="shared" ca="1" si="74"/>
        <v>870</v>
      </c>
      <c r="J369" s="2" t="str">
        <f t="shared" ca="1" si="81"/>
        <v/>
      </c>
      <c r="K369" s="2">
        <f t="shared" ca="1" si="75"/>
        <v>0</v>
      </c>
      <c r="M369" s="2">
        <v>354</v>
      </c>
      <c r="N369" s="2" t="s">
        <v>356</v>
      </c>
      <c r="O369" s="2">
        <f>'Demand Profile'!D358</f>
        <v>146</v>
      </c>
      <c r="P369" s="2">
        <f t="shared" ca="1" si="83"/>
        <v>26</v>
      </c>
      <c r="Q369" s="2">
        <f t="shared" ca="1" si="76"/>
        <v>500</v>
      </c>
      <c r="R369" s="2">
        <f t="shared" ca="1" si="84"/>
        <v>380</v>
      </c>
      <c r="S369" s="2">
        <f t="shared" ca="1" si="77"/>
        <v>509</v>
      </c>
      <c r="T369" s="2">
        <f t="shared" ca="1" si="78"/>
        <v>701</v>
      </c>
      <c r="U369" s="2" t="str">
        <f t="shared" ca="1" si="85"/>
        <v/>
      </c>
      <c r="V369" s="2">
        <f t="shared" ca="1" si="79"/>
        <v>0</v>
      </c>
    </row>
    <row r="370" spans="2:22" x14ac:dyDescent="0.25">
      <c r="B370" s="2">
        <v>355</v>
      </c>
      <c r="C370" s="2" t="s">
        <v>357</v>
      </c>
      <c r="D370" s="2">
        <f>'Demand Profile'!C359</f>
        <v>135</v>
      </c>
      <c r="E370" s="2">
        <f t="shared" ca="1" si="82"/>
        <v>675</v>
      </c>
      <c r="F370" s="2">
        <f t="shared" ca="1" si="72"/>
        <v>0</v>
      </c>
      <c r="G370" s="2">
        <f t="shared" ca="1" si="80"/>
        <v>540</v>
      </c>
      <c r="H370" s="2">
        <f t="shared" ca="1" si="73"/>
        <v>743</v>
      </c>
      <c r="I370" s="2">
        <f t="shared" ca="1" si="74"/>
        <v>880</v>
      </c>
      <c r="J370" s="2" t="str">
        <f t="shared" ca="1" si="81"/>
        <v/>
      </c>
      <c r="K370" s="2">
        <f t="shared" ca="1" si="75"/>
        <v>0</v>
      </c>
      <c r="M370" s="2">
        <v>355</v>
      </c>
      <c r="N370" s="2" t="s">
        <v>357</v>
      </c>
      <c r="O370" s="2">
        <f>'Demand Profile'!D359</f>
        <v>172</v>
      </c>
      <c r="P370" s="2">
        <f t="shared" ca="1" si="83"/>
        <v>380</v>
      </c>
      <c r="Q370" s="2">
        <f t="shared" ca="1" si="76"/>
        <v>0</v>
      </c>
      <c r="R370" s="2">
        <f t="shared" ca="1" si="84"/>
        <v>208</v>
      </c>
      <c r="S370" s="2">
        <f t="shared" ca="1" si="77"/>
        <v>509</v>
      </c>
      <c r="T370" s="2">
        <f t="shared" ca="1" si="78"/>
        <v>741</v>
      </c>
      <c r="U370" s="2" t="str">
        <f t="shared" ca="1" si="85"/>
        <v>Yes</v>
      </c>
      <c r="V370" s="2">
        <f t="shared" ca="1" si="79"/>
        <v>533</v>
      </c>
    </row>
    <row r="371" spans="2:22" x14ac:dyDescent="0.25">
      <c r="B371" s="2">
        <v>356</v>
      </c>
      <c r="C371" s="2" t="s">
        <v>358</v>
      </c>
      <c r="D371" s="2">
        <f>'Demand Profile'!C360</f>
        <v>184</v>
      </c>
      <c r="E371" s="2">
        <f t="shared" ca="1" si="82"/>
        <v>540</v>
      </c>
      <c r="F371" s="2">
        <f t="shared" ca="1" si="72"/>
        <v>0</v>
      </c>
      <c r="G371" s="2">
        <f t="shared" ca="1" si="80"/>
        <v>356</v>
      </c>
      <c r="H371" s="2">
        <f t="shared" ca="1" si="73"/>
        <v>743</v>
      </c>
      <c r="I371" s="2">
        <f t="shared" ca="1" si="74"/>
        <v>827</v>
      </c>
      <c r="J371" s="2" t="str">
        <f t="shared" ca="1" si="81"/>
        <v/>
      </c>
      <c r="K371" s="2">
        <f t="shared" ca="1" si="75"/>
        <v>0</v>
      </c>
      <c r="M371" s="2">
        <v>356</v>
      </c>
      <c r="N371" s="2" t="s">
        <v>358</v>
      </c>
      <c r="O371" s="2">
        <f>'Demand Profile'!D360</f>
        <v>114</v>
      </c>
      <c r="P371" s="2">
        <f t="shared" ca="1" si="83"/>
        <v>208</v>
      </c>
      <c r="Q371" s="2">
        <f t="shared" ca="1" si="76"/>
        <v>0</v>
      </c>
      <c r="R371" s="2">
        <f t="shared" ca="1" si="84"/>
        <v>94</v>
      </c>
      <c r="S371" s="2">
        <f t="shared" ca="1" si="77"/>
        <v>1042</v>
      </c>
      <c r="T371" s="2">
        <f t="shared" ca="1" si="78"/>
        <v>825</v>
      </c>
      <c r="U371" s="2" t="str">
        <f t="shared" ca="1" si="85"/>
        <v/>
      </c>
      <c r="V371" s="2">
        <f t="shared" ca="1" si="79"/>
        <v>0</v>
      </c>
    </row>
    <row r="372" spans="2:22" x14ac:dyDescent="0.25">
      <c r="B372" s="2">
        <v>357</v>
      </c>
      <c r="C372" s="2" t="s">
        <v>359</v>
      </c>
      <c r="D372" s="2">
        <f>'Demand Profile'!C361</f>
        <v>183</v>
      </c>
      <c r="E372" s="2">
        <f t="shared" ca="1" si="82"/>
        <v>356</v>
      </c>
      <c r="F372" s="2">
        <f t="shared" ca="1" si="72"/>
        <v>0</v>
      </c>
      <c r="G372" s="2">
        <f t="shared" ca="1" si="80"/>
        <v>173</v>
      </c>
      <c r="H372" s="2">
        <f t="shared" ca="1" si="73"/>
        <v>743</v>
      </c>
      <c r="I372" s="2">
        <f t="shared" ca="1" si="74"/>
        <v>777</v>
      </c>
      <c r="J372" s="2" t="str">
        <f t="shared" ca="1" si="81"/>
        <v/>
      </c>
      <c r="K372" s="2">
        <f t="shared" ca="1" si="75"/>
        <v>0</v>
      </c>
      <c r="M372" s="2">
        <v>357</v>
      </c>
      <c r="N372" s="2" t="s">
        <v>359</v>
      </c>
      <c r="O372" s="2">
        <f>'Demand Profile'!D361</f>
        <v>103</v>
      </c>
      <c r="P372" s="2">
        <f t="shared" ca="1" si="83"/>
        <v>94</v>
      </c>
      <c r="Q372" s="2">
        <f t="shared" ca="1" si="76"/>
        <v>509</v>
      </c>
      <c r="R372" s="2">
        <f t="shared" ca="1" si="84"/>
        <v>500</v>
      </c>
      <c r="S372" s="2">
        <f t="shared" ca="1" si="77"/>
        <v>533</v>
      </c>
      <c r="T372" s="2">
        <f t="shared" ca="1" si="78"/>
        <v>900</v>
      </c>
      <c r="U372" s="2" t="str">
        <f t="shared" ca="1" si="85"/>
        <v/>
      </c>
      <c r="V372" s="2">
        <f t="shared" ca="1" si="79"/>
        <v>0</v>
      </c>
    </row>
    <row r="373" spans="2:22" x14ac:dyDescent="0.25">
      <c r="B373" s="2">
        <v>358</v>
      </c>
      <c r="C373" s="2" t="s">
        <v>360</v>
      </c>
      <c r="D373" s="2">
        <f>'Demand Profile'!C362</f>
        <v>154</v>
      </c>
      <c r="E373" s="2">
        <f t="shared" ca="1" si="82"/>
        <v>173</v>
      </c>
      <c r="F373" s="2">
        <f t="shared" ca="1" si="72"/>
        <v>0</v>
      </c>
      <c r="G373" s="2">
        <f t="shared" ca="1" si="80"/>
        <v>19</v>
      </c>
      <c r="H373" s="2">
        <f t="shared" ca="1" si="73"/>
        <v>743</v>
      </c>
      <c r="I373" s="2">
        <f t="shared" ca="1" si="74"/>
        <v>806</v>
      </c>
      <c r="J373" s="2" t="str">
        <f t="shared" ca="1" si="81"/>
        <v>Yes</v>
      </c>
      <c r="K373" s="2">
        <f t="shared" ca="1" si="75"/>
        <v>787</v>
      </c>
      <c r="M373" s="2">
        <v>358</v>
      </c>
      <c r="N373" s="2" t="s">
        <v>360</v>
      </c>
      <c r="O373" s="2">
        <f>'Demand Profile'!D362</f>
        <v>116</v>
      </c>
      <c r="P373" s="2">
        <f t="shared" ca="1" si="83"/>
        <v>500</v>
      </c>
      <c r="Q373" s="2">
        <f t="shared" ca="1" si="76"/>
        <v>0</v>
      </c>
      <c r="R373" s="2">
        <f t="shared" ca="1" si="84"/>
        <v>384</v>
      </c>
      <c r="S373" s="2">
        <f t="shared" ca="1" si="77"/>
        <v>533</v>
      </c>
      <c r="T373" s="2">
        <f t="shared" ca="1" si="78"/>
        <v>1019</v>
      </c>
      <c r="U373" s="2" t="str">
        <f t="shared" ca="1" si="85"/>
        <v>Yes</v>
      </c>
      <c r="V373" s="2">
        <f t="shared" ca="1" si="79"/>
        <v>635</v>
      </c>
    </row>
    <row r="374" spans="2:22" x14ac:dyDescent="0.25">
      <c r="B374" s="2">
        <v>359</v>
      </c>
      <c r="C374" s="2" t="s">
        <v>361</v>
      </c>
      <c r="D374" s="2">
        <f>'Demand Profile'!C363</f>
        <v>73</v>
      </c>
      <c r="E374" s="2">
        <f t="shared" ca="1" si="82"/>
        <v>19</v>
      </c>
      <c r="F374" s="2">
        <f t="shared" ca="1" si="72"/>
        <v>743</v>
      </c>
      <c r="G374" s="2">
        <f t="shared" ca="1" si="80"/>
        <v>689</v>
      </c>
      <c r="H374" s="2">
        <f t="shared" ca="1" si="73"/>
        <v>787</v>
      </c>
      <c r="I374" s="2">
        <f t="shared" ca="1" si="74"/>
        <v>733</v>
      </c>
      <c r="J374" s="2" t="str">
        <f t="shared" ca="1" si="81"/>
        <v/>
      </c>
      <c r="K374" s="2">
        <f t="shared" ca="1" si="75"/>
        <v>0</v>
      </c>
      <c r="M374" s="2">
        <v>359</v>
      </c>
      <c r="N374" s="2" t="s">
        <v>361</v>
      </c>
      <c r="O374" s="2">
        <f>'Demand Profile'!D363</f>
        <v>107</v>
      </c>
      <c r="P374" s="2">
        <f t="shared" ca="1" si="83"/>
        <v>384</v>
      </c>
      <c r="Q374" s="2">
        <f t="shared" ca="1" si="76"/>
        <v>0</v>
      </c>
      <c r="R374" s="2">
        <f t="shared" ca="1" si="84"/>
        <v>277</v>
      </c>
      <c r="S374" s="2">
        <f t="shared" ca="1" si="77"/>
        <v>1168</v>
      </c>
      <c r="T374" s="2">
        <f t="shared" ca="1" si="78"/>
        <v>994</v>
      </c>
      <c r="U374" s="2" t="str">
        <f t="shared" ca="1" si="85"/>
        <v/>
      </c>
      <c r="V374" s="2">
        <f t="shared" ca="1" si="79"/>
        <v>0</v>
      </c>
    </row>
    <row r="375" spans="2:22" x14ac:dyDescent="0.25">
      <c r="B375" s="2">
        <v>360</v>
      </c>
      <c r="C375" s="2" t="s">
        <v>362</v>
      </c>
      <c r="D375" s="2">
        <f>'Demand Profile'!C364</f>
        <v>65</v>
      </c>
      <c r="E375" s="2">
        <f t="shared" ca="1" si="82"/>
        <v>689</v>
      </c>
      <c r="F375" s="2">
        <f t="shared" ca="1" si="72"/>
        <v>0</v>
      </c>
      <c r="G375" s="2">
        <f t="shared" ca="1" si="80"/>
        <v>624</v>
      </c>
      <c r="H375" s="2">
        <f t="shared" ca="1" si="73"/>
        <v>787</v>
      </c>
      <c r="I375" s="2">
        <f t="shared" ca="1" si="74"/>
        <v>668</v>
      </c>
      <c r="J375" s="2" t="str">
        <f t="shared" ca="1" si="81"/>
        <v/>
      </c>
      <c r="K375" s="2">
        <f t="shared" ca="1" si="75"/>
        <v>0</v>
      </c>
      <c r="M375" s="2">
        <v>360</v>
      </c>
      <c r="N375" s="2" t="s">
        <v>362</v>
      </c>
      <c r="O375" s="2">
        <f>'Demand Profile'!D364</f>
        <v>89</v>
      </c>
      <c r="P375" s="2">
        <f t="shared" ca="1" si="83"/>
        <v>277</v>
      </c>
      <c r="Q375" s="2">
        <f t="shared" ca="1" si="76"/>
        <v>0</v>
      </c>
      <c r="R375" s="2">
        <f t="shared" ca="1" si="84"/>
        <v>188</v>
      </c>
      <c r="S375" s="2">
        <f t="shared" ca="1" si="77"/>
        <v>1168</v>
      </c>
      <c r="T375" s="2">
        <f t="shared" ca="1" si="78"/>
        <v>905</v>
      </c>
      <c r="U375" s="2" t="str">
        <f t="shared" ca="1" si="85"/>
        <v/>
      </c>
      <c r="V375" s="2">
        <f t="shared" ca="1" si="79"/>
        <v>0</v>
      </c>
    </row>
    <row r="376" spans="2:22" x14ac:dyDescent="0.25">
      <c r="B376" s="2">
        <v>361</v>
      </c>
      <c r="C376" s="2" t="s">
        <v>363</v>
      </c>
      <c r="D376" s="2">
        <f>'Demand Profile'!C365</f>
        <v>76</v>
      </c>
      <c r="E376" s="2">
        <f t="shared" ca="1" si="82"/>
        <v>624</v>
      </c>
      <c r="F376" s="2">
        <f t="shared" ca="1" si="72"/>
        <v>0</v>
      </c>
      <c r="G376" s="2">
        <f t="shared" ca="1" si="80"/>
        <v>548</v>
      </c>
      <c r="H376" s="2">
        <f t="shared" ca="1" si="73"/>
        <v>787</v>
      </c>
      <c r="I376" s="2">
        <f t="shared" ca="1" si="74"/>
        <v>592</v>
      </c>
      <c r="J376" s="2" t="str">
        <f t="shared" ca="1" si="81"/>
        <v/>
      </c>
      <c r="K376" s="2">
        <f t="shared" ca="1" si="75"/>
        <v>0</v>
      </c>
      <c r="M376" s="2">
        <v>361</v>
      </c>
      <c r="N376" s="2" t="s">
        <v>363</v>
      </c>
      <c r="O376" s="2">
        <f>'Demand Profile'!D365</f>
        <v>212</v>
      </c>
      <c r="P376" s="2">
        <f t="shared" ca="1" si="83"/>
        <v>188</v>
      </c>
      <c r="Q376" s="2">
        <f t="shared" ca="1" si="76"/>
        <v>533</v>
      </c>
      <c r="R376" s="2">
        <f t="shared" ca="1" si="84"/>
        <v>509</v>
      </c>
      <c r="S376" s="2">
        <f t="shared" ca="1" si="77"/>
        <v>635</v>
      </c>
      <c r="T376" s="2">
        <f t="shared" ca="1" si="78"/>
        <v>693</v>
      </c>
      <c r="U376" s="2" t="str">
        <f t="shared" ca="1" si="85"/>
        <v/>
      </c>
      <c r="V376" s="2">
        <f t="shared" ca="1" si="79"/>
        <v>0</v>
      </c>
    </row>
    <row r="377" spans="2:22" x14ac:dyDescent="0.25">
      <c r="B377" s="2">
        <v>362</v>
      </c>
      <c r="C377" s="2" t="s">
        <v>364</v>
      </c>
      <c r="D377" s="2">
        <f>'Demand Profile'!C366</f>
        <v>145</v>
      </c>
      <c r="E377" s="2">
        <f t="shared" ca="1" si="82"/>
        <v>548</v>
      </c>
      <c r="F377" s="2">
        <f t="shared" ca="1" si="72"/>
        <v>0</v>
      </c>
      <c r="G377" s="2">
        <f t="shared" ca="1" si="80"/>
        <v>403</v>
      </c>
      <c r="H377" s="2">
        <f t="shared" ca="1" si="73"/>
        <v>787</v>
      </c>
      <c r="I377" s="2">
        <f t="shared" ca="1" si="74"/>
        <v>447</v>
      </c>
      <c r="J377" s="2" t="str">
        <f t="shared" ca="1" si="81"/>
        <v/>
      </c>
      <c r="K377" s="2">
        <f t="shared" ca="1" si="75"/>
        <v>0</v>
      </c>
      <c r="M377" s="2">
        <v>362</v>
      </c>
      <c r="N377" s="2" t="s">
        <v>364</v>
      </c>
      <c r="O377" s="2">
        <f>'Demand Profile'!D366</f>
        <v>198</v>
      </c>
      <c r="P377" s="2">
        <f t="shared" ca="1" si="83"/>
        <v>509</v>
      </c>
      <c r="Q377" s="2">
        <f t="shared" ca="1" si="76"/>
        <v>0</v>
      </c>
      <c r="R377" s="2">
        <f t="shared" ca="1" si="84"/>
        <v>311</v>
      </c>
      <c r="S377" s="2">
        <f t="shared" ca="1" si="77"/>
        <v>635</v>
      </c>
      <c r="T377" s="2">
        <f t="shared" ca="1" si="78"/>
        <v>495</v>
      </c>
      <c r="U377" s="2" t="str">
        <f t="shared" ca="1" si="85"/>
        <v/>
      </c>
      <c r="V377" s="2">
        <f t="shared" ca="1" si="79"/>
        <v>0</v>
      </c>
    </row>
    <row r="378" spans="2:22" x14ac:dyDescent="0.25">
      <c r="B378" s="2">
        <v>363</v>
      </c>
      <c r="C378" s="2" t="s">
        <v>365</v>
      </c>
      <c r="D378" s="2">
        <f>'Demand Profile'!C367</f>
        <v>131</v>
      </c>
      <c r="E378" s="2">
        <f t="shared" ca="1" si="82"/>
        <v>403</v>
      </c>
      <c r="F378" s="2">
        <f t="shared" ca="1" si="72"/>
        <v>0</v>
      </c>
      <c r="G378" s="2">
        <f t="shared" ca="1" si="80"/>
        <v>272</v>
      </c>
      <c r="H378" s="2">
        <f t="shared" ca="1" si="73"/>
        <v>787</v>
      </c>
      <c r="I378" s="2">
        <f t="shared" ca="1" si="74"/>
        <v>316</v>
      </c>
      <c r="J378" s="2" t="str">
        <f t="shared" ca="1" si="81"/>
        <v/>
      </c>
      <c r="K378" s="2">
        <f t="shared" ca="1" si="75"/>
        <v>0</v>
      </c>
      <c r="M378" s="2">
        <v>363</v>
      </c>
      <c r="N378" s="2" t="s">
        <v>365</v>
      </c>
      <c r="O378" s="2">
        <f>'Demand Profile'!D367</f>
        <v>178</v>
      </c>
      <c r="P378" s="2">
        <f t="shared" ca="1" si="83"/>
        <v>311</v>
      </c>
      <c r="Q378" s="2">
        <f t="shared" ca="1" si="76"/>
        <v>0</v>
      </c>
      <c r="R378" s="2">
        <f t="shared" ca="1" si="84"/>
        <v>133</v>
      </c>
      <c r="S378" s="2">
        <f t="shared" ca="1" si="77"/>
        <v>635</v>
      </c>
      <c r="T378" s="2">
        <f t="shared" ca="1" si="78"/>
        <v>317</v>
      </c>
      <c r="U378" s="2" t="str">
        <f t="shared" ca="1" si="85"/>
        <v/>
      </c>
      <c r="V378" s="2">
        <f t="shared" ca="1" si="79"/>
        <v>0</v>
      </c>
    </row>
    <row r="379" spans="2:22" x14ac:dyDescent="0.25">
      <c r="B379" s="2">
        <v>364</v>
      </c>
      <c r="C379" s="2" t="s">
        <v>366</v>
      </c>
      <c r="D379" s="2">
        <f>'Demand Profile'!C368</f>
        <v>133</v>
      </c>
      <c r="E379" s="2">
        <f t="shared" ca="1" si="82"/>
        <v>272</v>
      </c>
      <c r="F379" s="2">
        <f t="shared" ca="1" si="72"/>
        <v>0</v>
      </c>
      <c r="G379" s="2">
        <f t="shared" ca="1" si="80"/>
        <v>139</v>
      </c>
      <c r="H379" s="2">
        <f t="shared" ca="1" si="73"/>
        <v>787</v>
      </c>
      <c r="I379" s="2">
        <f t="shared" ca="1" si="74"/>
        <v>183</v>
      </c>
      <c r="J379" s="2" t="str">
        <f t="shared" ca="1" si="81"/>
        <v/>
      </c>
      <c r="K379" s="2">
        <f t="shared" ca="1" si="75"/>
        <v>0</v>
      </c>
      <c r="M379" s="2">
        <v>364</v>
      </c>
      <c r="N379" s="2" t="s">
        <v>366</v>
      </c>
      <c r="O379" s="2">
        <f>'Demand Profile'!D368</f>
        <v>235</v>
      </c>
      <c r="P379" s="2">
        <f t="shared" ca="1" si="83"/>
        <v>133</v>
      </c>
      <c r="Q379" s="2">
        <f t="shared" ca="1" si="76"/>
        <v>635</v>
      </c>
      <c r="R379" s="2">
        <f t="shared" ca="1" si="84"/>
        <v>533</v>
      </c>
      <c r="S379" s="2">
        <f t="shared" ca="1" si="77"/>
        <v>0</v>
      </c>
      <c r="T379" s="2">
        <f t="shared" ca="1" si="78"/>
        <v>82</v>
      </c>
      <c r="U379" s="2" t="str">
        <f t="shared" ca="1" si="85"/>
        <v/>
      </c>
      <c r="V379" s="2">
        <f t="shared" ca="1" si="79"/>
        <v>0</v>
      </c>
    </row>
    <row r="380" spans="2:22" x14ac:dyDescent="0.25">
      <c r="B380" s="2">
        <v>365</v>
      </c>
      <c r="C380" s="2" t="s">
        <v>367</v>
      </c>
      <c r="D380" s="2">
        <f>'Demand Profile'!C369</f>
        <v>183</v>
      </c>
      <c r="E380" s="2">
        <f t="shared" ca="1" si="82"/>
        <v>139</v>
      </c>
      <c r="F380" s="2">
        <f t="shared" ca="1" si="72"/>
        <v>787</v>
      </c>
      <c r="G380" s="2">
        <f t="shared" ca="1" si="80"/>
        <v>743</v>
      </c>
      <c r="H380" s="2">
        <f t="shared" ca="1" si="73"/>
        <v>0</v>
      </c>
      <c r="I380" s="2">
        <f t="shared" ca="1" si="74"/>
        <v>0</v>
      </c>
      <c r="J380" s="2" t="str">
        <f t="shared" ca="1" si="81"/>
        <v/>
      </c>
      <c r="K380" s="2">
        <f t="shared" ca="1" si="75"/>
        <v>0</v>
      </c>
      <c r="M380" s="2">
        <v>365</v>
      </c>
      <c r="N380" s="2" t="s">
        <v>367</v>
      </c>
      <c r="O380" s="2">
        <f>'Demand Profile'!D369</f>
        <v>82</v>
      </c>
      <c r="P380" s="2">
        <f t="shared" ca="1" si="83"/>
        <v>533</v>
      </c>
      <c r="Q380" s="2">
        <f t="shared" ca="1" si="76"/>
        <v>0</v>
      </c>
      <c r="R380" s="2">
        <f t="shared" ca="1" si="84"/>
        <v>451</v>
      </c>
      <c r="S380" s="2">
        <f t="shared" ca="1" si="77"/>
        <v>0</v>
      </c>
      <c r="T380" s="2">
        <f t="shared" ca="1" si="78"/>
        <v>0</v>
      </c>
      <c r="U380" s="2" t="str">
        <f t="shared" ca="1" si="85"/>
        <v/>
      </c>
      <c r="V380" s="2">
        <f t="shared" ca="1" si="79"/>
        <v>0</v>
      </c>
    </row>
  </sheetData>
  <mergeCells count="2">
    <mergeCell ref="B14:K14"/>
    <mergeCell ref="M14:V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249977111117893"/>
  </sheetPr>
  <dimension ref="E2:AA35"/>
  <sheetViews>
    <sheetView showGridLines="0" topLeftCell="C1" zoomScale="85" zoomScaleNormal="85" workbookViewId="0">
      <selection activeCell="H41" sqref="H41"/>
    </sheetView>
  </sheetViews>
  <sheetFormatPr defaultRowHeight="15" x14ac:dyDescent="0.25"/>
  <cols>
    <col min="5" max="5" width="15.5703125" customWidth="1"/>
    <col min="8" max="8" width="13.85546875" bestFit="1" customWidth="1"/>
    <col min="9" max="9" width="12.42578125" bestFit="1" customWidth="1"/>
    <col min="10" max="10" width="14.42578125" bestFit="1" customWidth="1"/>
    <col min="27" max="27" width="10" bestFit="1" customWidth="1"/>
  </cols>
  <sheetData>
    <row r="2" spans="5:27" x14ac:dyDescent="0.25">
      <c r="E2" s="45" t="s">
        <v>400</v>
      </c>
      <c r="F2" s="45">
        <f>Selected_Day</f>
        <v>126</v>
      </c>
    </row>
    <row r="4" spans="5:27" x14ac:dyDescent="0.25">
      <c r="E4" s="45" t="s">
        <v>403</v>
      </c>
      <c r="F4" s="50" t="str">
        <f>Selected_Store</f>
        <v>Store 1</v>
      </c>
      <c r="M4" s="1" t="s">
        <v>0</v>
      </c>
      <c r="U4" t="s">
        <v>1</v>
      </c>
    </row>
    <row r="5" spans="5:27" x14ac:dyDescent="0.25">
      <c r="E5" s="2" t="s">
        <v>401</v>
      </c>
      <c r="F5" s="2" t="s">
        <v>379</v>
      </c>
      <c r="G5" s="2" t="s">
        <v>373</v>
      </c>
      <c r="H5" s="2" t="s">
        <v>370</v>
      </c>
      <c r="I5" s="2" t="s">
        <v>399</v>
      </c>
      <c r="J5" s="2" t="s">
        <v>376</v>
      </c>
      <c r="K5" s="47" t="s">
        <v>402</v>
      </c>
      <c r="L5" s="48"/>
      <c r="M5" s="2" t="s">
        <v>401</v>
      </c>
      <c r="N5" s="2" t="s">
        <v>379</v>
      </c>
      <c r="O5" s="2" t="s">
        <v>373</v>
      </c>
      <c r="P5" s="2" t="s">
        <v>370</v>
      </c>
      <c r="Q5" s="2" t="s">
        <v>399</v>
      </c>
      <c r="R5" s="2" t="s">
        <v>376</v>
      </c>
      <c r="S5" s="46" t="s">
        <v>402</v>
      </c>
      <c r="U5" s="2" t="s">
        <v>401</v>
      </c>
      <c r="V5" s="2" t="s">
        <v>379</v>
      </c>
      <c r="W5" s="2" t="s">
        <v>373</v>
      </c>
      <c r="X5" s="2" t="s">
        <v>370</v>
      </c>
      <c r="Y5" s="2" t="s">
        <v>399</v>
      </c>
      <c r="Z5" s="2" t="s">
        <v>376</v>
      </c>
      <c r="AA5" s="47" t="s">
        <v>402</v>
      </c>
    </row>
    <row r="6" spans="5:27" x14ac:dyDescent="0.25">
      <c r="E6" s="2">
        <v>1</v>
      </c>
      <c r="F6" s="2">
        <f t="shared" ref="F6:F25" si="0">IF(Selected_Day&lt;=20,IF(E6&lt;=Selected_Day,E6,""),Selected_Day-(20-E6))</f>
        <v>107</v>
      </c>
      <c r="G6" s="2">
        <f t="shared" ref="G6:G25" ca="1" si="1">IF(Selected_Store="Store 1",O6,W6)</f>
        <v>38</v>
      </c>
      <c r="H6" s="2">
        <f t="shared" ref="H6:H25" ca="1" si="2">IF(Selected_Store="Store 1",P6,X6)</f>
        <v>86</v>
      </c>
      <c r="I6" s="2" t="e">
        <f t="shared" ref="I6:I25" ca="1" si="3">IF(Selected_Store="Store 1",Q6,Y6)</f>
        <v>#N/A</v>
      </c>
      <c r="J6" s="2" t="e">
        <f t="shared" ref="J6:J25" ca="1" si="4">IF(Selected_Store="Store 1",R6,Z6)</f>
        <v>#N/A</v>
      </c>
      <c r="K6" s="2">
        <f t="shared" ref="K6:K25" ca="1" si="5">IF(Selected_Store="Store 1",S6,AA6)</f>
        <v>500</v>
      </c>
      <c r="L6" s="49"/>
      <c r="M6" s="2">
        <v>1</v>
      </c>
      <c r="N6" s="2">
        <f>F6</f>
        <v>107</v>
      </c>
      <c r="O6" s="2">
        <f ca="1">OFFSET(Working!$D$15,$F6,0,1,1)</f>
        <v>38</v>
      </c>
      <c r="P6" s="2">
        <f ca="1">OFFSET(Working!$E$15,$F6,0,1,1)</f>
        <v>86</v>
      </c>
      <c r="Q6" s="2" t="e">
        <f ca="1">IF(OFFSET(Working!$K$15,$F6,0,1,1)=0,NA(),OFFSET(Working!$K$15,$F6,0,1,1))</f>
        <v>#N/A</v>
      </c>
      <c r="R6" s="2" t="e">
        <f ca="1">IF(OFFSET(Working!$F$15,$F6,0,1,1)=0,NA(),OFFSET(Working!$F$15,$F6,0,1,1))</f>
        <v>#N/A</v>
      </c>
      <c r="S6" s="2">
        <f ca="1">IF(OFFSET(Working!$H$15,$F6,0,1,1)=0,NA(),OFFSET(Working!$H$15,$F6,0,1,1))</f>
        <v>500</v>
      </c>
      <c r="U6" s="2">
        <v>1</v>
      </c>
      <c r="V6" s="2">
        <f>F6</f>
        <v>107</v>
      </c>
      <c r="W6" s="2">
        <f ca="1">OFFSET(Working!$O$15,$F6,0,1,1)</f>
        <v>115</v>
      </c>
      <c r="X6" s="2">
        <f ca="1">OFFSET(Working!$P$15,$F6,0,1,1)</f>
        <v>487</v>
      </c>
      <c r="Y6" s="2" t="e">
        <f ca="1">IF(OFFSET(Working!$V$15,$F6,0,1,1)=0,NA(),OFFSET(Working!$V$15,$F6,0,1,1))</f>
        <v>#N/A</v>
      </c>
      <c r="Z6" s="2" t="e">
        <f ca="1">IF(OFFSET(Working!$Q$15,$F6,0,1,1)=0,NA(),OFFSET(Working!$Q$15,$F6,0,1,1))</f>
        <v>#N/A</v>
      </c>
      <c r="AA6" s="2">
        <f ca="1">IF(OFFSET(Working!$S$15,$F6,0,1,1)=0,NA(),OFFSET(Working!$S$15,$F6,0,1,1))</f>
        <v>509</v>
      </c>
    </row>
    <row r="7" spans="5:27" x14ac:dyDescent="0.25">
      <c r="E7" s="2">
        <v>2</v>
      </c>
      <c r="F7" s="2">
        <f t="shared" si="0"/>
        <v>108</v>
      </c>
      <c r="G7" s="2">
        <f t="shared" ca="1" si="1"/>
        <v>15</v>
      </c>
      <c r="H7" s="2">
        <f t="shared" ca="1" si="2"/>
        <v>48</v>
      </c>
      <c r="I7" s="2" t="e">
        <f t="shared" ca="1" si="3"/>
        <v>#N/A</v>
      </c>
      <c r="J7" s="2" t="e">
        <f t="shared" ca="1" si="4"/>
        <v>#N/A</v>
      </c>
      <c r="K7" s="2">
        <f t="shared" ca="1" si="5"/>
        <v>500</v>
      </c>
      <c r="L7" s="49"/>
      <c r="M7" s="2">
        <v>2</v>
      </c>
      <c r="N7" s="2">
        <f t="shared" ref="N7:N25" si="6">F7</f>
        <v>108</v>
      </c>
      <c r="O7" s="2">
        <f ca="1">OFFSET(Working!$D$15,N7,0,1,1)</f>
        <v>15</v>
      </c>
      <c r="P7" s="2">
        <f ca="1">OFFSET(Working!$E$15,$F7,0,1,1)</f>
        <v>48</v>
      </c>
      <c r="Q7" s="2" t="e">
        <f ca="1">IF(OFFSET(Working!$K$15,$F7,0,1,1)=0,NA(),OFFSET(Working!$K$15,$F7,0,1,1))</f>
        <v>#N/A</v>
      </c>
      <c r="R7" s="2" t="e">
        <f ca="1">IF(OFFSET(Working!$F$15,$F7,0,1,1)=0,NA(),OFFSET(Working!$F$15,$F7,0,1,1))</f>
        <v>#N/A</v>
      </c>
      <c r="S7" s="2">
        <f ca="1">IF(OFFSET(Working!$H$15,$F7,0,1,1)=0,NA(),OFFSET(Working!$H$15,$F7,0,1,1))</f>
        <v>500</v>
      </c>
      <c r="U7" s="2">
        <v>2</v>
      </c>
      <c r="V7" s="2">
        <f t="shared" ref="V7:V25" si="7">F7</f>
        <v>108</v>
      </c>
      <c r="W7" s="2">
        <f ca="1">OFFSET(Working!$O$15,$F7,0,1,1)</f>
        <v>120</v>
      </c>
      <c r="X7" s="2">
        <f ca="1">OFFSET(Working!$P$15,$F7,0,1,1)</f>
        <v>372</v>
      </c>
      <c r="Y7" s="2" t="e">
        <f ca="1">IF(OFFSET(Working!$V$15,$F7,0,1,1)=0,NA(),OFFSET(Working!$V$15,$F7,0,1,1))</f>
        <v>#N/A</v>
      </c>
      <c r="Z7" s="2" t="e">
        <f ca="1">IF(OFFSET(Working!$Q$15,$F7,0,1,1)=0,NA(),OFFSET(Working!$Q$15,$F7,0,1,1))</f>
        <v>#N/A</v>
      </c>
      <c r="AA7" s="2">
        <f ca="1">IF(OFFSET(Working!$S$15,$F7,0,1,1)=0,NA(),OFFSET(Working!$S$15,$F7,0,1,1))</f>
        <v>509</v>
      </c>
    </row>
    <row r="8" spans="5:27" x14ac:dyDescent="0.25">
      <c r="E8" s="2">
        <v>3</v>
      </c>
      <c r="F8" s="2">
        <f t="shared" si="0"/>
        <v>109</v>
      </c>
      <c r="G8" s="2">
        <f t="shared" ca="1" si="1"/>
        <v>57</v>
      </c>
      <c r="H8" s="2">
        <f t="shared" ca="1" si="2"/>
        <v>33</v>
      </c>
      <c r="I8" s="2" t="e">
        <f t="shared" ca="1" si="3"/>
        <v>#N/A</v>
      </c>
      <c r="J8" s="2">
        <f t="shared" ca="1" si="4"/>
        <v>500</v>
      </c>
      <c r="K8" s="2" t="e">
        <f t="shared" ca="1" si="5"/>
        <v>#N/A</v>
      </c>
      <c r="L8" s="49"/>
      <c r="M8" s="2">
        <v>3</v>
      </c>
      <c r="N8" s="2">
        <f t="shared" si="6"/>
        <v>109</v>
      </c>
      <c r="O8" s="2">
        <f ca="1">OFFSET(Working!$D$15,N8,0,1,1)</f>
        <v>57</v>
      </c>
      <c r="P8" s="2">
        <f ca="1">OFFSET(Working!$E$15,$F8,0,1,1)</f>
        <v>33</v>
      </c>
      <c r="Q8" s="2" t="e">
        <f ca="1">IF(OFFSET(Working!$K$15,$F8,0,1,1)=0,NA(),OFFSET(Working!$K$15,$F8,0,1,1))</f>
        <v>#N/A</v>
      </c>
      <c r="R8" s="2">
        <f ca="1">IF(OFFSET(Working!$F$15,$F8,0,1,1)=0,NA(),OFFSET(Working!$F$15,$F8,0,1,1))</f>
        <v>500</v>
      </c>
      <c r="S8" s="2" t="e">
        <f ca="1">IF(OFFSET(Working!$H$15,$F8,0,1,1)=0,NA(),OFFSET(Working!$H$15,$F8,0,1,1))</f>
        <v>#N/A</v>
      </c>
      <c r="U8" s="2">
        <v>3</v>
      </c>
      <c r="V8" s="2">
        <f t="shared" si="7"/>
        <v>109</v>
      </c>
      <c r="W8" s="2">
        <f ca="1">OFFSET(Working!$O$15,$F8,0,1,1)</f>
        <v>21</v>
      </c>
      <c r="X8" s="2">
        <f ca="1">OFFSET(Working!$P$15,$F8,0,1,1)</f>
        <v>252</v>
      </c>
      <c r="Y8" s="2" t="e">
        <f ca="1">IF(OFFSET(Working!$V$15,$F8,0,1,1)=0,NA(),OFFSET(Working!$V$15,$F8,0,1,1))</f>
        <v>#N/A</v>
      </c>
      <c r="Z8" s="2" t="e">
        <f ca="1">IF(OFFSET(Working!$Q$15,$F8,0,1,1)=0,NA(),OFFSET(Working!$Q$15,$F8,0,1,1))</f>
        <v>#N/A</v>
      </c>
      <c r="AA8" s="2">
        <f ca="1">IF(OFFSET(Working!$S$15,$F8,0,1,1)=0,NA(),OFFSET(Working!$S$15,$F8,0,1,1))</f>
        <v>509</v>
      </c>
    </row>
    <row r="9" spans="5:27" x14ac:dyDescent="0.25">
      <c r="E9" s="2">
        <v>4</v>
      </c>
      <c r="F9" s="2">
        <f t="shared" si="0"/>
        <v>110</v>
      </c>
      <c r="G9" s="2">
        <f t="shared" ca="1" si="1"/>
        <v>80</v>
      </c>
      <c r="H9" s="2">
        <f t="shared" ca="1" si="2"/>
        <v>476</v>
      </c>
      <c r="I9" s="2">
        <f t="shared" ca="1" si="3"/>
        <v>500</v>
      </c>
      <c r="J9" s="2" t="e">
        <f t="shared" ca="1" si="4"/>
        <v>#N/A</v>
      </c>
      <c r="K9" s="2" t="e">
        <f t="shared" ca="1" si="5"/>
        <v>#N/A</v>
      </c>
      <c r="L9" s="49"/>
      <c r="M9" s="2">
        <v>4</v>
      </c>
      <c r="N9" s="2">
        <f t="shared" si="6"/>
        <v>110</v>
      </c>
      <c r="O9" s="2">
        <f ca="1">OFFSET(Working!$D$15,N9,0,1,1)</f>
        <v>80</v>
      </c>
      <c r="P9" s="2">
        <f ca="1">OFFSET(Working!$E$15,$F9,0,1,1)</f>
        <v>476</v>
      </c>
      <c r="Q9" s="2">
        <f ca="1">IF(OFFSET(Working!$K$15,$F9,0,1,1)=0,NA(),OFFSET(Working!$K$15,$F9,0,1,1))</f>
        <v>500</v>
      </c>
      <c r="R9" s="2" t="e">
        <f ca="1">IF(OFFSET(Working!$F$15,$F9,0,1,1)=0,NA(),OFFSET(Working!$F$15,$F9,0,1,1))</f>
        <v>#N/A</v>
      </c>
      <c r="S9" s="2" t="e">
        <f ca="1">IF(OFFSET(Working!$H$15,$F9,0,1,1)=0,NA(),OFFSET(Working!$H$15,$F9,0,1,1))</f>
        <v>#N/A</v>
      </c>
      <c r="U9" s="2">
        <v>4</v>
      </c>
      <c r="V9" s="2">
        <f t="shared" si="7"/>
        <v>110</v>
      </c>
      <c r="W9" s="2">
        <f ca="1">OFFSET(Working!$O$15,$F9,0,1,1)</f>
        <v>103</v>
      </c>
      <c r="X9" s="2">
        <f ca="1">OFFSET(Working!$P$15,$F9,0,1,1)</f>
        <v>231</v>
      </c>
      <c r="Y9" s="2" t="e">
        <f ca="1">IF(OFFSET(Working!$V$15,$F9,0,1,1)=0,NA(),OFFSET(Working!$V$15,$F9,0,1,1))</f>
        <v>#N/A</v>
      </c>
      <c r="Z9" s="2" t="e">
        <f ca="1">IF(OFFSET(Working!$Q$15,$F9,0,1,1)=0,NA(),OFFSET(Working!$Q$15,$F9,0,1,1))</f>
        <v>#N/A</v>
      </c>
      <c r="AA9" s="2">
        <f ca="1">IF(OFFSET(Working!$S$15,$F9,0,1,1)=0,NA(),OFFSET(Working!$S$15,$F9,0,1,1))</f>
        <v>509</v>
      </c>
    </row>
    <row r="10" spans="5:27" x14ac:dyDescent="0.25">
      <c r="E10" s="2">
        <v>5</v>
      </c>
      <c r="F10" s="2">
        <f t="shared" si="0"/>
        <v>111</v>
      </c>
      <c r="G10" s="2">
        <f t="shared" ca="1" si="1"/>
        <v>24</v>
      </c>
      <c r="H10" s="2">
        <f t="shared" ca="1" si="2"/>
        <v>396</v>
      </c>
      <c r="I10" s="2" t="e">
        <f t="shared" ca="1" si="3"/>
        <v>#N/A</v>
      </c>
      <c r="J10" s="2" t="e">
        <f t="shared" ca="1" si="4"/>
        <v>#N/A</v>
      </c>
      <c r="K10" s="2">
        <f t="shared" ca="1" si="5"/>
        <v>500</v>
      </c>
      <c r="L10" s="49"/>
      <c r="M10" s="2">
        <v>5</v>
      </c>
      <c r="N10" s="2">
        <f t="shared" si="6"/>
        <v>111</v>
      </c>
      <c r="O10" s="2">
        <f ca="1">OFFSET(Working!$D$15,N10,0,1,1)</f>
        <v>24</v>
      </c>
      <c r="P10" s="2">
        <f ca="1">OFFSET(Working!$E$15,$F10,0,1,1)</f>
        <v>396</v>
      </c>
      <c r="Q10" s="2" t="e">
        <f ca="1">IF(OFFSET(Working!$K$15,$F10,0,1,1)=0,NA(),OFFSET(Working!$K$15,$F10,0,1,1))</f>
        <v>#N/A</v>
      </c>
      <c r="R10" s="2" t="e">
        <f ca="1">IF(OFFSET(Working!$F$15,$F10,0,1,1)=0,NA(),OFFSET(Working!$F$15,$F10,0,1,1))</f>
        <v>#N/A</v>
      </c>
      <c r="S10" s="2">
        <f ca="1">IF(OFFSET(Working!$H$15,$F10,0,1,1)=0,NA(),OFFSET(Working!$H$15,$F10,0,1,1))</f>
        <v>500</v>
      </c>
      <c r="U10" s="2">
        <v>5</v>
      </c>
      <c r="V10" s="2">
        <f t="shared" si="7"/>
        <v>111</v>
      </c>
      <c r="W10" s="2">
        <f ca="1">OFFSET(Working!$O$15,$F10,0,1,1)</f>
        <v>137</v>
      </c>
      <c r="X10" s="2">
        <f ca="1">OFFSET(Working!$P$15,$F10,0,1,1)</f>
        <v>128</v>
      </c>
      <c r="Y10" s="2" t="e">
        <f ca="1">IF(OFFSET(Working!$V$15,$F10,0,1,1)=0,NA(),OFFSET(Working!$V$15,$F10,0,1,1))</f>
        <v>#N/A</v>
      </c>
      <c r="Z10" s="2">
        <f ca="1">IF(OFFSET(Working!$Q$15,$F10,0,1,1)=0,NA(),OFFSET(Working!$Q$15,$F10,0,1,1))</f>
        <v>509</v>
      </c>
      <c r="AA10" s="2" t="e">
        <f ca="1">IF(OFFSET(Working!$S$15,$F10,0,1,1)=0,NA(),OFFSET(Working!$S$15,$F10,0,1,1))</f>
        <v>#N/A</v>
      </c>
    </row>
    <row r="11" spans="5:27" x14ac:dyDescent="0.25">
      <c r="E11" s="2">
        <v>6</v>
      </c>
      <c r="F11" s="2">
        <f t="shared" si="0"/>
        <v>112</v>
      </c>
      <c r="G11" s="2">
        <f t="shared" ca="1" si="1"/>
        <v>42</v>
      </c>
      <c r="H11" s="2">
        <f t="shared" ca="1" si="2"/>
        <v>372</v>
      </c>
      <c r="I11" s="2" t="e">
        <f t="shared" ca="1" si="3"/>
        <v>#N/A</v>
      </c>
      <c r="J11" s="2" t="e">
        <f t="shared" ca="1" si="4"/>
        <v>#N/A</v>
      </c>
      <c r="K11" s="2">
        <f t="shared" ca="1" si="5"/>
        <v>500</v>
      </c>
      <c r="L11" s="49"/>
      <c r="M11" s="2">
        <v>6</v>
      </c>
      <c r="N11" s="2">
        <f t="shared" si="6"/>
        <v>112</v>
      </c>
      <c r="O11" s="2">
        <f ca="1">OFFSET(Working!$D$15,N11,0,1,1)</f>
        <v>42</v>
      </c>
      <c r="P11" s="2">
        <f ca="1">OFFSET(Working!$E$15,$F11,0,1,1)</f>
        <v>372</v>
      </c>
      <c r="Q11" s="2" t="e">
        <f ca="1">IF(OFFSET(Working!$K$15,$F11,0,1,1)=0,NA(),OFFSET(Working!$K$15,$F11,0,1,1))</f>
        <v>#N/A</v>
      </c>
      <c r="R11" s="2" t="e">
        <f ca="1">IF(OFFSET(Working!$F$15,$F11,0,1,1)=0,NA(),OFFSET(Working!$F$15,$F11,0,1,1))</f>
        <v>#N/A</v>
      </c>
      <c r="S11" s="2">
        <f ca="1">IF(OFFSET(Working!$H$15,$F11,0,1,1)=0,NA(),OFFSET(Working!$H$15,$F11,0,1,1))</f>
        <v>500</v>
      </c>
      <c r="U11" s="2">
        <v>6</v>
      </c>
      <c r="V11" s="2">
        <f t="shared" si="7"/>
        <v>112</v>
      </c>
      <c r="W11" s="2">
        <f ca="1">OFFSET(Working!$O$15,$F11,0,1,1)</f>
        <v>122</v>
      </c>
      <c r="X11" s="2">
        <f ca="1">OFFSET(Working!$P$15,$F11,0,1,1)</f>
        <v>500</v>
      </c>
      <c r="Y11" s="2">
        <f ca="1">IF(OFFSET(Working!$V$15,$F11,0,1,1)=0,NA(),OFFSET(Working!$V$15,$F11,0,1,1))</f>
        <v>500</v>
      </c>
      <c r="Z11" s="2" t="e">
        <f ca="1">IF(OFFSET(Working!$Q$15,$F11,0,1,1)=0,NA(),OFFSET(Working!$Q$15,$F11,0,1,1))</f>
        <v>#N/A</v>
      </c>
      <c r="AA11" s="2" t="e">
        <f ca="1">IF(OFFSET(Working!$S$15,$F11,0,1,1)=0,NA(),OFFSET(Working!$S$15,$F11,0,1,1))</f>
        <v>#N/A</v>
      </c>
    </row>
    <row r="12" spans="5:27" x14ac:dyDescent="0.25">
      <c r="E12" s="2">
        <v>7</v>
      </c>
      <c r="F12" s="2">
        <f t="shared" si="0"/>
        <v>113</v>
      </c>
      <c r="G12" s="2">
        <f t="shared" ca="1" si="1"/>
        <v>71</v>
      </c>
      <c r="H12" s="2">
        <f t="shared" ca="1" si="2"/>
        <v>330</v>
      </c>
      <c r="I12" s="2" t="e">
        <f t="shared" ca="1" si="3"/>
        <v>#N/A</v>
      </c>
      <c r="J12" s="2" t="e">
        <f t="shared" ca="1" si="4"/>
        <v>#N/A</v>
      </c>
      <c r="K12" s="2">
        <f t="shared" ca="1" si="5"/>
        <v>500</v>
      </c>
      <c r="L12" s="49"/>
      <c r="M12" s="2">
        <v>7</v>
      </c>
      <c r="N12" s="2">
        <f t="shared" si="6"/>
        <v>113</v>
      </c>
      <c r="O12" s="2">
        <f ca="1">OFFSET(Working!$D$15,N12,0,1,1)</f>
        <v>71</v>
      </c>
      <c r="P12" s="2">
        <f ca="1">OFFSET(Working!$E$15,$F12,0,1,1)</f>
        <v>330</v>
      </c>
      <c r="Q12" s="2" t="e">
        <f ca="1">IF(OFFSET(Working!$K$15,$F12,0,1,1)=0,NA(),OFFSET(Working!$K$15,$F12,0,1,1))</f>
        <v>#N/A</v>
      </c>
      <c r="R12" s="2" t="e">
        <f ca="1">IF(OFFSET(Working!$F$15,$F12,0,1,1)=0,NA(),OFFSET(Working!$F$15,$F12,0,1,1))</f>
        <v>#N/A</v>
      </c>
      <c r="S12" s="2">
        <f ca="1">IF(OFFSET(Working!$H$15,$F12,0,1,1)=0,NA(),OFFSET(Working!$H$15,$F12,0,1,1))</f>
        <v>500</v>
      </c>
      <c r="U12" s="2">
        <v>7</v>
      </c>
      <c r="V12" s="2">
        <f t="shared" si="7"/>
        <v>113</v>
      </c>
      <c r="W12" s="2">
        <f ca="1">OFFSET(Working!$O$15,$F12,0,1,1)</f>
        <v>33</v>
      </c>
      <c r="X12" s="2">
        <f ca="1">OFFSET(Working!$P$15,$F12,0,1,1)</f>
        <v>378</v>
      </c>
      <c r="Y12" s="2" t="e">
        <f ca="1">IF(OFFSET(Working!$V$15,$F12,0,1,1)=0,NA(),OFFSET(Working!$V$15,$F12,0,1,1))</f>
        <v>#N/A</v>
      </c>
      <c r="Z12" s="2" t="e">
        <f ca="1">IF(OFFSET(Working!$Q$15,$F12,0,1,1)=0,NA(),OFFSET(Working!$Q$15,$F12,0,1,1))</f>
        <v>#N/A</v>
      </c>
      <c r="AA12" s="2">
        <f ca="1">IF(OFFSET(Working!$S$15,$F12,0,1,1)=0,NA(),OFFSET(Working!$S$15,$F12,0,1,1))</f>
        <v>500</v>
      </c>
    </row>
    <row r="13" spans="5:27" x14ac:dyDescent="0.25">
      <c r="E13" s="2">
        <v>8</v>
      </c>
      <c r="F13" s="2">
        <f t="shared" si="0"/>
        <v>114</v>
      </c>
      <c r="G13" s="2">
        <f t="shared" ca="1" si="1"/>
        <v>82</v>
      </c>
      <c r="H13" s="2">
        <f t="shared" ca="1" si="2"/>
        <v>259</v>
      </c>
      <c r="I13" s="2" t="e">
        <f t="shared" ca="1" si="3"/>
        <v>#N/A</v>
      </c>
      <c r="J13" s="2" t="e">
        <f t="shared" ca="1" si="4"/>
        <v>#N/A</v>
      </c>
      <c r="K13" s="2">
        <f t="shared" ca="1" si="5"/>
        <v>500</v>
      </c>
      <c r="L13" s="49"/>
      <c r="M13" s="2">
        <v>8</v>
      </c>
      <c r="N13" s="2">
        <f t="shared" si="6"/>
        <v>114</v>
      </c>
      <c r="O13" s="2">
        <f ca="1">OFFSET(Working!$D$15,N13,0,1,1)</f>
        <v>82</v>
      </c>
      <c r="P13" s="2">
        <f ca="1">OFFSET(Working!$E$15,$F13,0,1,1)</f>
        <v>259</v>
      </c>
      <c r="Q13" s="2" t="e">
        <f ca="1">IF(OFFSET(Working!$K$15,$F13,0,1,1)=0,NA(),OFFSET(Working!$K$15,$F13,0,1,1))</f>
        <v>#N/A</v>
      </c>
      <c r="R13" s="2" t="e">
        <f ca="1">IF(OFFSET(Working!$F$15,$F13,0,1,1)=0,NA(),OFFSET(Working!$F$15,$F13,0,1,1))</f>
        <v>#N/A</v>
      </c>
      <c r="S13" s="2">
        <f ca="1">IF(OFFSET(Working!$H$15,$F13,0,1,1)=0,NA(),OFFSET(Working!$H$15,$F13,0,1,1))</f>
        <v>500</v>
      </c>
      <c r="U13" s="2">
        <v>8</v>
      </c>
      <c r="V13" s="2">
        <f t="shared" si="7"/>
        <v>114</v>
      </c>
      <c r="W13" s="2">
        <f ca="1">OFFSET(Working!$O$15,$F13,0,1,1)</f>
        <v>17</v>
      </c>
      <c r="X13" s="2">
        <f ca="1">OFFSET(Working!$P$15,$F13,0,1,1)</f>
        <v>345</v>
      </c>
      <c r="Y13" s="2" t="e">
        <f ca="1">IF(OFFSET(Working!$V$15,$F13,0,1,1)=0,NA(),OFFSET(Working!$V$15,$F13,0,1,1))</f>
        <v>#N/A</v>
      </c>
      <c r="Z13" s="2" t="e">
        <f ca="1">IF(OFFSET(Working!$Q$15,$F13,0,1,1)=0,NA(),OFFSET(Working!$Q$15,$F13,0,1,1))</f>
        <v>#N/A</v>
      </c>
      <c r="AA13" s="2">
        <f ca="1">IF(OFFSET(Working!$S$15,$F13,0,1,1)=0,NA(),OFFSET(Working!$S$15,$F13,0,1,1))</f>
        <v>500</v>
      </c>
    </row>
    <row r="14" spans="5:27" x14ac:dyDescent="0.25">
      <c r="E14" s="2">
        <v>9</v>
      </c>
      <c r="F14" s="2">
        <f t="shared" si="0"/>
        <v>115</v>
      </c>
      <c r="G14" s="2">
        <f t="shared" ca="1" si="1"/>
        <v>59</v>
      </c>
      <c r="H14" s="2">
        <f t="shared" ca="1" si="2"/>
        <v>177</v>
      </c>
      <c r="I14" s="2" t="e">
        <f t="shared" ca="1" si="3"/>
        <v>#N/A</v>
      </c>
      <c r="J14" s="2" t="e">
        <f t="shared" ca="1" si="4"/>
        <v>#N/A</v>
      </c>
      <c r="K14" s="2">
        <f t="shared" ca="1" si="5"/>
        <v>500</v>
      </c>
      <c r="L14" s="49"/>
      <c r="M14" s="2">
        <v>9</v>
      </c>
      <c r="N14" s="2">
        <f t="shared" si="6"/>
        <v>115</v>
      </c>
      <c r="O14" s="2">
        <f ca="1">OFFSET(Working!$D$15,N14,0,1,1)</f>
        <v>59</v>
      </c>
      <c r="P14" s="2">
        <f ca="1">OFFSET(Working!$E$15,$F14,0,1,1)</f>
        <v>177</v>
      </c>
      <c r="Q14" s="2" t="e">
        <f ca="1">IF(OFFSET(Working!$K$15,$F14,0,1,1)=0,NA(),OFFSET(Working!$K$15,$F14,0,1,1))</f>
        <v>#N/A</v>
      </c>
      <c r="R14" s="2" t="e">
        <f ca="1">IF(OFFSET(Working!$F$15,$F14,0,1,1)=0,NA(),OFFSET(Working!$F$15,$F14,0,1,1))</f>
        <v>#N/A</v>
      </c>
      <c r="S14" s="2">
        <f ca="1">IF(OFFSET(Working!$H$15,$F14,0,1,1)=0,NA(),OFFSET(Working!$H$15,$F14,0,1,1))</f>
        <v>500</v>
      </c>
      <c r="U14" s="2">
        <v>9</v>
      </c>
      <c r="V14" s="2">
        <f t="shared" si="7"/>
        <v>115</v>
      </c>
      <c r="W14" s="2">
        <f ca="1">OFFSET(Working!$O$15,$F14,0,1,1)</f>
        <v>104</v>
      </c>
      <c r="X14" s="2">
        <f ca="1">OFFSET(Working!$P$15,$F14,0,1,1)</f>
        <v>328</v>
      </c>
      <c r="Y14" s="2" t="e">
        <f ca="1">IF(OFFSET(Working!$V$15,$F14,0,1,1)=0,NA(),OFFSET(Working!$V$15,$F14,0,1,1))</f>
        <v>#N/A</v>
      </c>
      <c r="Z14" s="2" t="e">
        <f ca="1">IF(OFFSET(Working!$Q$15,$F14,0,1,1)=0,NA(),OFFSET(Working!$Q$15,$F14,0,1,1))</f>
        <v>#N/A</v>
      </c>
      <c r="AA14" s="2">
        <f ca="1">IF(OFFSET(Working!$S$15,$F14,0,1,1)=0,NA(),OFFSET(Working!$S$15,$F14,0,1,1))</f>
        <v>500</v>
      </c>
    </row>
    <row r="15" spans="5:27" x14ac:dyDescent="0.25">
      <c r="E15" s="2">
        <v>10</v>
      </c>
      <c r="F15" s="2">
        <f t="shared" si="0"/>
        <v>116</v>
      </c>
      <c r="G15" s="2">
        <f t="shared" ca="1" si="1"/>
        <v>93</v>
      </c>
      <c r="H15" s="2">
        <f t="shared" ca="1" si="2"/>
        <v>118</v>
      </c>
      <c r="I15" s="2" t="e">
        <f t="shared" ca="1" si="3"/>
        <v>#N/A</v>
      </c>
      <c r="J15" s="2" t="e">
        <f t="shared" ca="1" si="4"/>
        <v>#N/A</v>
      </c>
      <c r="K15" s="2">
        <f t="shared" ca="1" si="5"/>
        <v>500</v>
      </c>
      <c r="L15" s="49"/>
      <c r="M15" s="2">
        <v>10</v>
      </c>
      <c r="N15" s="2">
        <f t="shared" si="6"/>
        <v>116</v>
      </c>
      <c r="O15" s="2">
        <f ca="1">OFFSET(Working!$D$15,N15,0,1,1)</f>
        <v>93</v>
      </c>
      <c r="P15" s="2">
        <f ca="1">OFFSET(Working!$E$15,$F15,0,1,1)</f>
        <v>118</v>
      </c>
      <c r="Q15" s="2" t="e">
        <f ca="1">IF(OFFSET(Working!$K$15,$F15,0,1,1)=0,NA(),OFFSET(Working!$K$15,$F15,0,1,1))</f>
        <v>#N/A</v>
      </c>
      <c r="R15" s="2" t="e">
        <f ca="1">IF(OFFSET(Working!$F$15,$F15,0,1,1)=0,NA(),OFFSET(Working!$F$15,$F15,0,1,1))</f>
        <v>#N/A</v>
      </c>
      <c r="S15" s="2">
        <f ca="1">IF(OFFSET(Working!$H$15,$F15,0,1,1)=0,NA(),OFFSET(Working!$H$15,$F15,0,1,1))</f>
        <v>500</v>
      </c>
      <c r="U15" s="2">
        <v>10</v>
      </c>
      <c r="V15" s="2">
        <f t="shared" si="7"/>
        <v>116</v>
      </c>
      <c r="W15" s="2">
        <f ca="1">OFFSET(Working!$O$15,$F15,0,1,1)</f>
        <v>130</v>
      </c>
      <c r="X15" s="2">
        <f ca="1">OFFSET(Working!$P$15,$F15,0,1,1)</f>
        <v>224</v>
      </c>
      <c r="Y15" s="2" t="e">
        <f ca="1">IF(OFFSET(Working!$V$15,$F15,0,1,1)=0,NA(),OFFSET(Working!$V$15,$F15,0,1,1))</f>
        <v>#N/A</v>
      </c>
      <c r="Z15" s="2" t="e">
        <f ca="1">IF(OFFSET(Working!$Q$15,$F15,0,1,1)=0,NA(),OFFSET(Working!$Q$15,$F15,0,1,1))</f>
        <v>#N/A</v>
      </c>
      <c r="AA15" s="2">
        <f ca="1">IF(OFFSET(Working!$S$15,$F15,0,1,1)=0,NA(),OFFSET(Working!$S$15,$F15,0,1,1))</f>
        <v>500</v>
      </c>
    </row>
    <row r="16" spans="5:27" x14ac:dyDescent="0.25">
      <c r="E16" s="2">
        <v>11</v>
      </c>
      <c r="F16" s="2">
        <f t="shared" si="0"/>
        <v>117</v>
      </c>
      <c r="G16" s="2">
        <f t="shared" ca="1" si="1"/>
        <v>94</v>
      </c>
      <c r="H16" s="2">
        <f t="shared" ca="1" si="2"/>
        <v>25</v>
      </c>
      <c r="I16" s="2" t="e">
        <f t="shared" ca="1" si="3"/>
        <v>#N/A</v>
      </c>
      <c r="J16" s="2">
        <f t="shared" ca="1" si="4"/>
        <v>500</v>
      </c>
      <c r="K16" s="2" t="e">
        <f t="shared" ca="1" si="5"/>
        <v>#N/A</v>
      </c>
      <c r="L16" s="49"/>
      <c r="M16" s="2">
        <v>11</v>
      </c>
      <c r="N16" s="2">
        <f t="shared" si="6"/>
        <v>117</v>
      </c>
      <c r="O16" s="2">
        <f ca="1">OFFSET(Working!$D$15,N16,0,1,1)</f>
        <v>94</v>
      </c>
      <c r="P16" s="2">
        <f ca="1">OFFSET(Working!$E$15,$F16,0,1,1)</f>
        <v>25</v>
      </c>
      <c r="Q16" s="2" t="e">
        <f ca="1">IF(OFFSET(Working!$K$15,$F16,0,1,1)=0,NA(),OFFSET(Working!$K$15,$F16,0,1,1))</f>
        <v>#N/A</v>
      </c>
      <c r="R16" s="2">
        <f ca="1">IF(OFFSET(Working!$F$15,$F16,0,1,1)=0,NA(),OFFSET(Working!$F$15,$F16,0,1,1))</f>
        <v>500</v>
      </c>
      <c r="S16" s="2" t="e">
        <f ca="1">IF(OFFSET(Working!$H$15,$F16,0,1,1)=0,NA(),OFFSET(Working!$H$15,$F16,0,1,1))</f>
        <v>#N/A</v>
      </c>
      <c r="U16" s="2">
        <v>11</v>
      </c>
      <c r="V16" s="2">
        <f t="shared" si="7"/>
        <v>117</v>
      </c>
      <c r="W16" s="2">
        <f ca="1">OFFSET(Working!$O$15,$F16,0,1,1)</f>
        <v>71</v>
      </c>
      <c r="X16" s="2">
        <f ca="1">OFFSET(Working!$P$15,$F16,0,1,1)</f>
        <v>94</v>
      </c>
      <c r="Y16" s="2" t="e">
        <f ca="1">IF(OFFSET(Working!$V$15,$F16,0,1,1)=0,NA(),OFFSET(Working!$V$15,$F16,0,1,1))</f>
        <v>#N/A</v>
      </c>
      <c r="Z16" s="2" t="e">
        <f ca="1">IF(OFFSET(Working!$Q$15,$F16,0,1,1)=0,NA(),OFFSET(Working!$Q$15,$F16,0,1,1))</f>
        <v>#N/A</v>
      </c>
      <c r="AA16" s="2">
        <f ca="1">IF(OFFSET(Working!$S$15,$F16,0,1,1)=0,NA(),OFFSET(Working!$S$15,$F16,0,1,1))</f>
        <v>500</v>
      </c>
    </row>
    <row r="17" spans="5:27" x14ac:dyDescent="0.25">
      <c r="E17" s="2">
        <v>12</v>
      </c>
      <c r="F17" s="2">
        <f t="shared" si="0"/>
        <v>118</v>
      </c>
      <c r="G17" s="2">
        <f t="shared" ca="1" si="1"/>
        <v>82</v>
      </c>
      <c r="H17" s="2">
        <f t="shared" ca="1" si="2"/>
        <v>431</v>
      </c>
      <c r="I17" s="2" t="e">
        <f t="shared" ca="1" si="3"/>
        <v>#N/A</v>
      </c>
      <c r="J17" s="2" t="e">
        <f t="shared" ca="1" si="4"/>
        <v>#N/A</v>
      </c>
      <c r="K17" s="2" t="e">
        <f t="shared" ca="1" si="5"/>
        <v>#N/A</v>
      </c>
      <c r="L17" s="49"/>
      <c r="M17" s="2">
        <v>12</v>
      </c>
      <c r="N17" s="2">
        <f t="shared" si="6"/>
        <v>118</v>
      </c>
      <c r="O17" s="2">
        <f ca="1">OFFSET(Working!$D$15,N17,0,1,1)</f>
        <v>82</v>
      </c>
      <c r="P17" s="2">
        <f ca="1">OFFSET(Working!$E$15,$F17,0,1,1)</f>
        <v>431</v>
      </c>
      <c r="Q17" s="2" t="e">
        <f ca="1">IF(OFFSET(Working!$K$15,$F17,0,1,1)=0,NA(),OFFSET(Working!$K$15,$F17,0,1,1))</f>
        <v>#N/A</v>
      </c>
      <c r="R17" s="2" t="e">
        <f ca="1">IF(OFFSET(Working!$F$15,$F17,0,1,1)=0,NA(),OFFSET(Working!$F$15,$F17,0,1,1))</f>
        <v>#N/A</v>
      </c>
      <c r="S17" s="2" t="e">
        <f ca="1">IF(OFFSET(Working!$H$15,$F17,0,1,1)=0,NA(),OFFSET(Working!$H$15,$F17,0,1,1))</f>
        <v>#N/A</v>
      </c>
      <c r="U17" s="2">
        <v>12</v>
      </c>
      <c r="V17" s="2">
        <f t="shared" si="7"/>
        <v>118</v>
      </c>
      <c r="W17" s="2">
        <f ca="1">OFFSET(Working!$O$15,$F17,0,1,1)</f>
        <v>120</v>
      </c>
      <c r="X17" s="2">
        <f ca="1">OFFSET(Working!$P$15,$F17,0,1,1)</f>
        <v>23</v>
      </c>
      <c r="Y17" s="2">
        <f ca="1">IF(OFFSET(Working!$V$15,$F17,0,1,1)=0,NA(),OFFSET(Working!$V$15,$F17,0,1,1))</f>
        <v>500</v>
      </c>
      <c r="Z17" s="2">
        <f ca="1">IF(OFFSET(Working!$Q$15,$F17,0,1,1)=0,NA(),OFFSET(Working!$Q$15,$F17,0,1,1))</f>
        <v>500</v>
      </c>
      <c r="AA17" s="2" t="e">
        <f ca="1">IF(OFFSET(Working!$S$15,$F17,0,1,1)=0,NA(),OFFSET(Working!$S$15,$F17,0,1,1))</f>
        <v>#N/A</v>
      </c>
    </row>
    <row r="18" spans="5:27" x14ac:dyDescent="0.25">
      <c r="E18" s="2">
        <v>13</v>
      </c>
      <c r="F18" s="2">
        <f t="shared" si="0"/>
        <v>119</v>
      </c>
      <c r="G18" s="2">
        <f t="shared" ca="1" si="1"/>
        <v>93</v>
      </c>
      <c r="H18" s="2">
        <f t="shared" ca="1" si="2"/>
        <v>349</v>
      </c>
      <c r="I18" s="2">
        <f t="shared" ca="1" si="3"/>
        <v>500</v>
      </c>
      <c r="J18" s="2" t="e">
        <f t="shared" ca="1" si="4"/>
        <v>#N/A</v>
      </c>
      <c r="K18" s="2" t="e">
        <f t="shared" ca="1" si="5"/>
        <v>#N/A</v>
      </c>
      <c r="L18" s="49"/>
      <c r="M18" s="2">
        <v>13</v>
      </c>
      <c r="N18" s="2">
        <f t="shared" si="6"/>
        <v>119</v>
      </c>
      <c r="O18" s="2">
        <f ca="1">OFFSET(Working!$D$15,N18,0,1,1)</f>
        <v>93</v>
      </c>
      <c r="P18" s="2">
        <f ca="1">OFFSET(Working!$E$15,$F18,0,1,1)</f>
        <v>349</v>
      </c>
      <c r="Q18" s="2">
        <f ca="1">IF(OFFSET(Working!$K$15,$F18,0,1,1)=0,NA(),OFFSET(Working!$K$15,$F18,0,1,1))</f>
        <v>500</v>
      </c>
      <c r="R18" s="2" t="e">
        <f ca="1">IF(OFFSET(Working!$F$15,$F18,0,1,1)=0,NA(),OFFSET(Working!$F$15,$F18,0,1,1))</f>
        <v>#N/A</v>
      </c>
      <c r="S18" s="2" t="e">
        <f ca="1">IF(OFFSET(Working!$H$15,$F18,0,1,1)=0,NA(),OFFSET(Working!$H$15,$F18,0,1,1))</f>
        <v>#N/A</v>
      </c>
      <c r="U18" s="2">
        <v>13</v>
      </c>
      <c r="V18" s="2">
        <f t="shared" si="7"/>
        <v>119</v>
      </c>
      <c r="W18" s="2">
        <f ca="1">OFFSET(Working!$O$15,$F18,0,1,1)</f>
        <v>70</v>
      </c>
      <c r="X18" s="2">
        <f ca="1">OFFSET(Working!$P$15,$F18,0,1,1)</f>
        <v>403</v>
      </c>
      <c r="Y18" s="2" t="e">
        <f ca="1">IF(OFFSET(Working!$V$15,$F18,0,1,1)=0,NA(),OFFSET(Working!$V$15,$F18,0,1,1))</f>
        <v>#N/A</v>
      </c>
      <c r="Z18" s="2" t="e">
        <f ca="1">IF(OFFSET(Working!$Q$15,$F18,0,1,1)=0,NA(),OFFSET(Working!$Q$15,$F18,0,1,1))</f>
        <v>#N/A</v>
      </c>
      <c r="AA18" s="2">
        <f ca="1">IF(OFFSET(Working!$S$15,$F18,0,1,1)=0,NA(),OFFSET(Working!$S$15,$F18,0,1,1))</f>
        <v>500</v>
      </c>
    </row>
    <row r="19" spans="5:27" x14ac:dyDescent="0.25">
      <c r="E19" s="2">
        <v>14</v>
      </c>
      <c r="F19" s="2">
        <f t="shared" si="0"/>
        <v>120</v>
      </c>
      <c r="G19" s="2">
        <f t="shared" ca="1" si="1"/>
        <v>96</v>
      </c>
      <c r="H19" s="2">
        <f t="shared" ca="1" si="2"/>
        <v>256</v>
      </c>
      <c r="I19" s="2" t="e">
        <f t="shared" ca="1" si="3"/>
        <v>#N/A</v>
      </c>
      <c r="J19" s="2" t="e">
        <f t="shared" ca="1" si="4"/>
        <v>#N/A</v>
      </c>
      <c r="K19" s="2">
        <f t="shared" ca="1" si="5"/>
        <v>500</v>
      </c>
      <c r="L19" s="49"/>
      <c r="M19" s="2">
        <v>14</v>
      </c>
      <c r="N19" s="2">
        <f t="shared" si="6"/>
        <v>120</v>
      </c>
      <c r="O19" s="2">
        <f ca="1">OFFSET(Working!$D$15,N19,0,1,1)</f>
        <v>96</v>
      </c>
      <c r="P19" s="2">
        <f ca="1">OFFSET(Working!$E$15,$F19,0,1,1)</f>
        <v>256</v>
      </c>
      <c r="Q19" s="2" t="e">
        <f ca="1">IF(OFFSET(Working!$K$15,$F19,0,1,1)=0,NA(),OFFSET(Working!$K$15,$F19,0,1,1))</f>
        <v>#N/A</v>
      </c>
      <c r="R19" s="2" t="e">
        <f ca="1">IF(OFFSET(Working!$F$15,$F19,0,1,1)=0,NA(),OFFSET(Working!$F$15,$F19,0,1,1))</f>
        <v>#N/A</v>
      </c>
      <c r="S19" s="2">
        <f ca="1">IF(OFFSET(Working!$H$15,$F19,0,1,1)=0,NA(),OFFSET(Working!$H$15,$F19,0,1,1))</f>
        <v>500</v>
      </c>
      <c r="U19" s="2">
        <v>14</v>
      </c>
      <c r="V19" s="2">
        <f t="shared" si="7"/>
        <v>120</v>
      </c>
      <c r="W19" s="2">
        <f ca="1">OFFSET(Working!$O$15,$F19,0,1,1)</f>
        <v>86</v>
      </c>
      <c r="X19" s="2">
        <f ca="1">OFFSET(Working!$P$15,$F19,0,1,1)</f>
        <v>333</v>
      </c>
      <c r="Y19" s="2" t="e">
        <f ca="1">IF(OFFSET(Working!$V$15,$F19,0,1,1)=0,NA(),OFFSET(Working!$V$15,$F19,0,1,1))</f>
        <v>#N/A</v>
      </c>
      <c r="Z19" s="2" t="e">
        <f ca="1">IF(OFFSET(Working!$Q$15,$F19,0,1,1)=0,NA(),OFFSET(Working!$Q$15,$F19,0,1,1))</f>
        <v>#N/A</v>
      </c>
      <c r="AA19" s="2">
        <f ca="1">IF(OFFSET(Working!$S$15,$F19,0,1,1)=0,NA(),OFFSET(Working!$S$15,$F19,0,1,1))</f>
        <v>500</v>
      </c>
    </row>
    <row r="20" spans="5:27" x14ac:dyDescent="0.25">
      <c r="E20" s="2">
        <v>15</v>
      </c>
      <c r="F20" s="2">
        <f t="shared" si="0"/>
        <v>121</v>
      </c>
      <c r="G20" s="2">
        <f t="shared" ca="1" si="1"/>
        <v>1</v>
      </c>
      <c r="H20" s="2">
        <f t="shared" ca="1" si="2"/>
        <v>160</v>
      </c>
      <c r="I20" s="2" t="e">
        <f t="shared" ca="1" si="3"/>
        <v>#N/A</v>
      </c>
      <c r="J20" s="2" t="e">
        <f t="shared" ca="1" si="4"/>
        <v>#N/A</v>
      </c>
      <c r="K20" s="2">
        <f t="shared" ca="1" si="5"/>
        <v>500</v>
      </c>
      <c r="L20" s="49"/>
      <c r="M20" s="2">
        <v>15</v>
      </c>
      <c r="N20" s="2">
        <f t="shared" si="6"/>
        <v>121</v>
      </c>
      <c r="O20" s="2">
        <f ca="1">OFFSET(Working!$D$15,N20,0,1,1)</f>
        <v>1</v>
      </c>
      <c r="P20" s="2">
        <f ca="1">OFFSET(Working!$E$15,$F20,0,1,1)</f>
        <v>160</v>
      </c>
      <c r="Q20" s="2" t="e">
        <f ca="1">IF(OFFSET(Working!$K$15,$F20,0,1,1)=0,NA(),OFFSET(Working!$K$15,$F20,0,1,1))</f>
        <v>#N/A</v>
      </c>
      <c r="R20" s="2" t="e">
        <f ca="1">IF(OFFSET(Working!$F$15,$F20,0,1,1)=0,NA(),OFFSET(Working!$F$15,$F20,0,1,1))</f>
        <v>#N/A</v>
      </c>
      <c r="S20" s="2">
        <f ca="1">IF(OFFSET(Working!$H$15,$F20,0,1,1)=0,NA(),OFFSET(Working!$H$15,$F20,0,1,1))</f>
        <v>500</v>
      </c>
      <c r="U20" s="2">
        <v>15</v>
      </c>
      <c r="V20" s="2">
        <f t="shared" si="7"/>
        <v>121</v>
      </c>
      <c r="W20" s="2">
        <f ca="1">OFFSET(Working!$O$15,$F20,0,1,1)</f>
        <v>94</v>
      </c>
      <c r="X20" s="2">
        <f ca="1">OFFSET(Working!$P$15,$F20,0,1,1)</f>
        <v>247</v>
      </c>
      <c r="Y20" s="2" t="e">
        <f ca="1">IF(OFFSET(Working!$V$15,$F20,0,1,1)=0,NA(),OFFSET(Working!$V$15,$F20,0,1,1))</f>
        <v>#N/A</v>
      </c>
      <c r="Z20" s="2" t="e">
        <f ca="1">IF(OFFSET(Working!$Q$15,$F20,0,1,1)=0,NA(),OFFSET(Working!$Q$15,$F20,0,1,1))</f>
        <v>#N/A</v>
      </c>
      <c r="AA20" s="2">
        <f ca="1">IF(OFFSET(Working!$S$15,$F20,0,1,1)=0,NA(),OFFSET(Working!$S$15,$F20,0,1,1))</f>
        <v>500</v>
      </c>
    </row>
    <row r="21" spans="5:27" x14ac:dyDescent="0.25">
      <c r="E21" s="2">
        <v>16</v>
      </c>
      <c r="F21" s="2">
        <f t="shared" si="0"/>
        <v>122</v>
      </c>
      <c r="G21" s="2">
        <f t="shared" ca="1" si="1"/>
        <v>2</v>
      </c>
      <c r="H21" s="2">
        <f t="shared" ca="1" si="2"/>
        <v>159</v>
      </c>
      <c r="I21" s="2" t="e">
        <f t="shared" ca="1" si="3"/>
        <v>#N/A</v>
      </c>
      <c r="J21" s="2" t="e">
        <f t="shared" ca="1" si="4"/>
        <v>#N/A</v>
      </c>
      <c r="K21" s="2">
        <f t="shared" ca="1" si="5"/>
        <v>500</v>
      </c>
      <c r="L21" s="49"/>
      <c r="M21" s="2">
        <v>16</v>
      </c>
      <c r="N21" s="2">
        <f t="shared" si="6"/>
        <v>122</v>
      </c>
      <c r="O21" s="2">
        <f ca="1">OFFSET(Working!$D$15,N21,0,1,1)</f>
        <v>2</v>
      </c>
      <c r="P21" s="2">
        <f ca="1">OFFSET(Working!$E$15,$F21,0,1,1)</f>
        <v>159</v>
      </c>
      <c r="Q21" s="2" t="e">
        <f ca="1">IF(OFFSET(Working!$K$15,$F21,0,1,1)=0,NA(),OFFSET(Working!$K$15,$F21,0,1,1))</f>
        <v>#N/A</v>
      </c>
      <c r="R21" s="2" t="e">
        <f ca="1">IF(OFFSET(Working!$F$15,$F21,0,1,1)=0,NA(),OFFSET(Working!$F$15,$F21,0,1,1))</f>
        <v>#N/A</v>
      </c>
      <c r="S21" s="2">
        <f ca="1">IF(OFFSET(Working!$H$15,$F21,0,1,1)=0,NA(),OFFSET(Working!$H$15,$F21,0,1,1))</f>
        <v>500</v>
      </c>
      <c r="U21" s="2">
        <v>16</v>
      </c>
      <c r="V21" s="2">
        <f t="shared" si="7"/>
        <v>122</v>
      </c>
      <c r="W21" s="2">
        <f ca="1">OFFSET(Working!$O$15,$F21,0,1,1)</f>
        <v>91</v>
      </c>
      <c r="X21" s="2">
        <f ca="1">OFFSET(Working!$P$15,$F21,0,1,1)</f>
        <v>153</v>
      </c>
      <c r="Y21" s="2" t="e">
        <f ca="1">IF(OFFSET(Working!$V$15,$F21,0,1,1)=0,NA(),OFFSET(Working!$V$15,$F21,0,1,1))</f>
        <v>#N/A</v>
      </c>
      <c r="Z21" s="2" t="e">
        <f ca="1">IF(OFFSET(Working!$Q$15,$F21,0,1,1)=0,NA(),OFFSET(Working!$Q$15,$F21,0,1,1))</f>
        <v>#N/A</v>
      </c>
      <c r="AA21" s="2">
        <f ca="1">IF(OFFSET(Working!$S$15,$F21,0,1,1)=0,NA(),OFFSET(Working!$S$15,$F21,0,1,1))</f>
        <v>500</v>
      </c>
    </row>
    <row r="22" spans="5:27" x14ac:dyDescent="0.25">
      <c r="E22" s="2">
        <v>17</v>
      </c>
      <c r="F22" s="2">
        <f t="shared" si="0"/>
        <v>123</v>
      </c>
      <c r="G22" s="2">
        <f t="shared" ca="1" si="1"/>
        <v>18</v>
      </c>
      <c r="H22" s="2">
        <f t="shared" ca="1" si="2"/>
        <v>157</v>
      </c>
      <c r="I22" s="2" t="e">
        <f t="shared" ca="1" si="3"/>
        <v>#N/A</v>
      </c>
      <c r="J22" s="2" t="e">
        <f t="shared" ca="1" si="4"/>
        <v>#N/A</v>
      </c>
      <c r="K22" s="2">
        <f t="shared" ca="1" si="5"/>
        <v>500</v>
      </c>
      <c r="L22" s="49"/>
      <c r="M22" s="2">
        <v>17</v>
      </c>
      <c r="N22" s="2">
        <f t="shared" si="6"/>
        <v>123</v>
      </c>
      <c r="O22" s="2">
        <f ca="1">OFFSET(Working!$D$15,N22,0,1,1)</f>
        <v>18</v>
      </c>
      <c r="P22" s="2">
        <f ca="1">OFFSET(Working!$E$15,$F22,0,1,1)</f>
        <v>157</v>
      </c>
      <c r="Q22" s="2" t="e">
        <f ca="1">IF(OFFSET(Working!$K$15,$F22,0,1,1)=0,NA(),OFFSET(Working!$K$15,$F22,0,1,1))</f>
        <v>#N/A</v>
      </c>
      <c r="R22" s="2" t="e">
        <f ca="1">IF(OFFSET(Working!$F$15,$F22,0,1,1)=0,NA(),OFFSET(Working!$F$15,$F22,0,1,1))</f>
        <v>#N/A</v>
      </c>
      <c r="S22" s="2">
        <f ca="1">IF(OFFSET(Working!$H$15,$F22,0,1,1)=0,NA(),OFFSET(Working!$H$15,$F22,0,1,1))</f>
        <v>500</v>
      </c>
      <c r="U22" s="2">
        <v>17</v>
      </c>
      <c r="V22" s="2">
        <f t="shared" si="7"/>
        <v>123</v>
      </c>
      <c r="W22" s="2">
        <f ca="1">OFFSET(Working!$O$15,$F22,0,1,1)</f>
        <v>31</v>
      </c>
      <c r="X22" s="2">
        <f ca="1">OFFSET(Working!$P$15,$F22,0,1,1)</f>
        <v>62</v>
      </c>
      <c r="Y22" s="2">
        <f ca="1">IF(OFFSET(Working!$V$15,$F22,0,1,1)=0,NA(),OFFSET(Working!$V$15,$F22,0,1,1))</f>
        <v>510</v>
      </c>
      <c r="Z22" s="2" t="e">
        <f ca="1">IF(OFFSET(Working!$Q$15,$F22,0,1,1)=0,NA(),OFFSET(Working!$Q$15,$F22,0,1,1))</f>
        <v>#N/A</v>
      </c>
      <c r="AA22" s="2">
        <f ca="1">IF(OFFSET(Working!$S$15,$F22,0,1,1)=0,NA(),OFFSET(Working!$S$15,$F22,0,1,1))</f>
        <v>500</v>
      </c>
    </row>
    <row r="23" spans="5:27" x14ac:dyDescent="0.25">
      <c r="E23" s="2">
        <v>18</v>
      </c>
      <c r="F23" s="2">
        <f t="shared" si="0"/>
        <v>124</v>
      </c>
      <c r="G23" s="2">
        <f t="shared" ca="1" si="1"/>
        <v>72</v>
      </c>
      <c r="H23" s="2">
        <f t="shared" ca="1" si="2"/>
        <v>139</v>
      </c>
      <c r="I23" s="2" t="e">
        <f t="shared" ca="1" si="3"/>
        <v>#N/A</v>
      </c>
      <c r="J23" s="2" t="e">
        <f t="shared" ca="1" si="4"/>
        <v>#N/A</v>
      </c>
      <c r="K23" s="2">
        <f t="shared" ca="1" si="5"/>
        <v>500</v>
      </c>
      <c r="L23" s="49"/>
      <c r="M23" s="2">
        <v>18</v>
      </c>
      <c r="N23" s="2">
        <f t="shared" si="6"/>
        <v>124</v>
      </c>
      <c r="O23" s="2">
        <f ca="1">OFFSET(Working!$D$15,N23,0,1,1)</f>
        <v>72</v>
      </c>
      <c r="P23" s="2">
        <f ca="1">OFFSET(Working!$E$15,$F23,0,1,1)</f>
        <v>139</v>
      </c>
      <c r="Q23" s="2" t="e">
        <f ca="1">IF(OFFSET(Working!$K$15,$F23,0,1,1)=0,NA(),OFFSET(Working!$K$15,$F23,0,1,1))</f>
        <v>#N/A</v>
      </c>
      <c r="R23" s="2" t="e">
        <f ca="1">IF(OFFSET(Working!$F$15,$F23,0,1,1)=0,NA(),OFFSET(Working!$F$15,$F23,0,1,1))</f>
        <v>#N/A</v>
      </c>
      <c r="S23" s="2">
        <f ca="1">IF(OFFSET(Working!$H$15,$F23,0,1,1)=0,NA(),OFFSET(Working!$H$15,$F23,0,1,1))</f>
        <v>500</v>
      </c>
      <c r="U23" s="2">
        <v>18</v>
      </c>
      <c r="V23" s="2">
        <f t="shared" si="7"/>
        <v>124</v>
      </c>
      <c r="W23" s="2">
        <f ca="1">OFFSET(Working!$O$15,$F23,0,1,1)</f>
        <v>133</v>
      </c>
      <c r="X23" s="2">
        <f ca="1">OFFSET(Working!$P$15,$F23,0,1,1)</f>
        <v>31</v>
      </c>
      <c r="Y23" s="2" t="e">
        <f ca="1">IF(OFFSET(Working!$V$15,$F23,0,1,1)=0,NA(),OFFSET(Working!$V$15,$F23,0,1,1))</f>
        <v>#N/A</v>
      </c>
      <c r="Z23" s="2">
        <f ca="1">IF(OFFSET(Working!$Q$15,$F23,0,1,1)=0,NA(),OFFSET(Working!$Q$15,$F23,0,1,1))</f>
        <v>500</v>
      </c>
      <c r="AA23" s="2">
        <f ca="1">IF(OFFSET(Working!$S$15,$F23,0,1,1)=0,NA(),OFFSET(Working!$S$15,$F23,0,1,1))</f>
        <v>510</v>
      </c>
    </row>
    <row r="24" spans="5:27" x14ac:dyDescent="0.25">
      <c r="E24" s="2">
        <v>19</v>
      </c>
      <c r="F24" s="2">
        <f t="shared" si="0"/>
        <v>125</v>
      </c>
      <c r="G24" s="2">
        <f t="shared" ca="1" si="1"/>
        <v>24</v>
      </c>
      <c r="H24" s="2">
        <f t="shared" ca="1" si="2"/>
        <v>67</v>
      </c>
      <c r="I24" s="2" t="e">
        <f t="shared" ca="1" si="3"/>
        <v>#N/A</v>
      </c>
      <c r="J24" s="2" t="e">
        <f t="shared" ca="1" si="4"/>
        <v>#N/A</v>
      </c>
      <c r="K24" s="2">
        <f t="shared" ca="1" si="5"/>
        <v>500</v>
      </c>
      <c r="L24" s="49"/>
      <c r="M24" s="2">
        <v>19</v>
      </c>
      <c r="N24" s="2">
        <f t="shared" si="6"/>
        <v>125</v>
      </c>
      <c r="O24" s="2">
        <f ca="1">OFFSET(Working!$D$15,N24,0,1,1)</f>
        <v>24</v>
      </c>
      <c r="P24" s="2">
        <f ca="1">OFFSET(Working!$E$15,$F24,0,1,1)</f>
        <v>67</v>
      </c>
      <c r="Q24" s="2" t="e">
        <f ca="1">IF(OFFSET(Working!$K$15,$F24,0,1,1)=0,NA(),OFFSET(Working!$K$15,$F24,0,1,1))</f>
        <v>#N/A</v>
      </c>
      <c r="R24" s="2" t="e">
        <f ca="1">IF(OFFSET(Working!$F$15,$F24,0,1,1)=0,NA(),OFFSET(Working!$F$15,$F24,0,1,1))</f>
        <v>#N/A</v>
      </c>
      <c r="S24" s="2">
        <f ca="1">IF(OFFSET(Working!$H$15,$F24,0,1,1)=0,NA(),OFFSET(Working!$H$15,$F24,0,1,1))</f>
        <v>500</v>
      </c>
      <c r="U24" s="2">
        <v>19</v>
      </c>
      <c r="V24" s="2">
        <f t="shared" si="7"/>
        <v>125</v>
      </c>
      <c r="W24" s="2">
        <f ca="1">OFFSET(Working!$O$15,$F24,0,1,1)</f>
        <v>121</v>
      </c>
      <c r="X24" s="2">
        <f ca="1">OFFSET(Working!$P$15,$F24,0,1,1)</f>
        <v>398</v>
      </c>
      <c r="Y24" s="2" t="e">
        <f ca="1">IF(OFFSET(Working!$V$15,$F24,0,1,1)=0,NA(),OFFSET(Working!$V$15,$F24,0,1,1))</f>
        <v>#N/A</v>
      </c>
      <c r="Z24" s="2" t="e">
        <f ca="1">IF(OFFSET(Working!$Q$15,$F24,0,1,1)=0,NA(),OFFSET(Working!$Q$15,$F24,0,1,1))</f>
        <v>#N/A</v>
      </c>
      <c r="AA24" s="2">
        <f ca="1">IF(OFFSET(Working!$S$15,$F24,0,1,1)=0,NA(),OFFSET(Working!$S$15,$F24,0,1,1))</f>
        <v>510</v>
      </c>
    </row>
    <row r="25" spans="5:27" x14ac:dyDescent="0.25">
      <c r="E25" s="2">
        <v>20</v>
      </c>
      <c r="F25" s="2">
        <f t="shared" si="0"/>
        <v>126</v>
      </c>
      <c r="G25" s="2">
        <f t="shared" ca="1" si="1"/>
        <v>49</v>
      </c>
      <c r="H25" s="2">
        <f t="shared" ca="1" si="2"/>
        <v>43</v>
      </c>
      <c r="I25" s="2" t="e">
        <f t="shared" ca="1" si="3"/>
        <v>#N/A</v>
      </c>
      <c r="J25" s="2">
        <f t="shared" ca="1" si="4"/>
        <v>500</v>
      </c>
      <c r="K25" s="2" t="e">
        <f t="shared" ca="1" si="5"/>
        <v>#N/A</v>
      </c>
      <c r="L25" s="49"/>
      <c r="M25" s="2">
        <v>20</v>
      </c>
      <c r="N25" s="2">
        <f t="shared" si="6"/>
        <v>126</v>
      </c>
      <c r="O25" s="2">
        <f ca="1">OFFSET(Working!$D$15,N25,0,1,1)</f>
        <v>49</v>
      </c>
      <c r="P25" s="2">
        <f ca="1">OFFSET(Working!$E$15,$F25,0,1,1)</f>
        <v>43</v>
      </c>
      <c r="Q25" s="2" t="e">
        <f ca="1">IF(OFFSET(Working!$K$15,$F25,0,1,1)=0,NA(),OFFSET(Working!$K$15,$F25,0,1,1))</f>
        <v>#N/A</v>
      </c>
      <c r="R25" s="2">
        <f ca="1">IF(OFFSET(Working!$F$15,$F25,0,1,1)=0,NA(),OFFSET(Working!$F$15,$F25,0,1,1))</f>
        <v>500</v>
      </c>
      <c r="S25" s="2" t="e">
        <f ca="1">IF(OFFSET(Working!$H$15,$F25,0,1,1)=0,NA(),OFFSET(Working!$H$15,$F25,0,1,1))</f>
        <v>#N/A</v>
      </c>
      <c r="U25" s="2">
        <v>20</v>
      </c>
      <c r="V25" s="2">
        <f t="shared" si="7"/>
        <v>126</v>
      </c>
      <c r="W25" s="2">
        <f ca="1">OFFSET(Working!$O$15,$F25,0,1,1)</f>
        <v>121</v>
      </c>
      <c r="X25" s="2">
        <f ca="1">OFFSET(Working!$P$15,$F25,0,1,1)</f>
        <v>277</v>
      </c>
      <c r="Y25" s="2" t="e">
        <f ca="1">IF(OFFSET(Working!$V$15,$F25,0,1,1)=0,NA(),OFFSET(Working!$V$15,$F25,0,1,1))</f>
        <v>#N/A</v>
      </c>
      <c r="Z25" s="2" t="e">
        <f ca="1">IF(OFFSET(Working!$Q$15,$F25,0,1,1)=0,NA(),OFFSET(Working!$Q$15,$F25,0,1,1))</f>
        <v>#N/A</v>
      </c>
      <c r="AA25" s="2">
        <f ca="1">IF(OFFSET(Working!$S$15,$F25,0,1,1)=0,NA(),OFFSET(Working!$S$15,$F25,0,1,1))</f>
        <v>510</v>
      </c>
    </row>
    <row r="27" spans="5:27" x14ac:dyDescent="0.25">
      <c r="E27" s="1" t="s">
        <v>407</v>
      </c>
    </row>
    <row r="28" spans="5:27" x14ac:dyDescent="0.25">
      <c r="E28" s="2" t="str">
        <f>"Day "&amp;Selected_Day</f>
        <v>Day 126</v>
      </c>
    </row>
    <row r="29" spans="5:27" x14ac:dyDescent="0.25">
      <c r="E29" s="2" t="str">
        <f ca="1">"Demand: "&amp;VLOOKUP(Selected_Day,$F$6:$G$25,2,0)&amp;" units"</f>
        <v>Demand: 49 units</v>
      </c>
    </row>
    <row r="30" spans="5:27" x14ac:dyDescent="0.25">
      <c r="E30" s="2" t="str">
        <f ca="1">"Opening Stock: "&amp;VLOOKUP(Selected_Day,$F$6:$H$25,3,0)&amp;" units"</f>
        <v>Opening Stock: 43 units</v>
      </c>
    </row>
    <row r="31" spans="5:27" x14ac:dyDescent="0.25">
      <c r="E31" s="2" t="str">
        <f ca="1">IFERROR("Stock In-Transit: "&amp;VLOOKUP(Selected_Day,$F$6:$K$25,6,0)&amp;" units","")</f>
        <v/>
      </c>
    </row>
    <row r="32" spans="5:27" x14ac:dyDescent="0.25">
      <c r="E32" s="1" t="s">
        <v>408</v>
      </c>
    </row>
    <row r="33" spans="5:6" x14ac:dyDescent="0.25">
      <c r="E33" t="str">
        <f ca="1">IF(_xlfn.IFNA(F33,"NA")="NA","","Order Placed: "&amp;F33&amp;" units")</f>
        <v/>
      </c>
      <c r="F33" t="e">
        <f ca="1">VLOOKUP(Selected_Day,$F$6:$I$25,4,0)</f>
        <v>#N/A</v>
      </c>
    </row>
    <row r="34" spans="5:6" x14ac:dyDescent="0.25">
      <c r="E34" s="1" t="s">
        <v>409</v>
      </c>
    </row>
    <row r="35" spans="5:6" x14ac:dyDescent="0.25">
      <c r="E35" t="str">
        <f ca="1">IF(_xlfn.IFNA(F35,"NA")="NA","","Stock Received: "&amp;F35&amp;" units")</f>
        <v>Stock Received: 500 units</v>
      </c>
      <c r="F35">
        <f ca="1">VLOOKUP(Selected_Day,$F$6:$J$25,5,0)</f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Simulation</vt:lpstr>
      <vt:lpstr>Demand Profile</vt:lpstr>
      <vt:lpstr>Working</vt:lpstr>
      <vt:lpstr>Simulation Data</vt:lpstr>
      <vt:lpstr>InitialStock_Store1</vt:lpstr>
      <vt:lpstr>InitialStock_Store2</vt:lpstr>
      <vt:lpstr>InvCarryingCost</vt:lpstr>
      <vt:lpstr>ItemCost</vt:lpstr>
      <vt:lpstr>LT_Store1</vt:lpstr>
      <vt:lpstr>LT_Store2</vt:lpstr>
      <vt:lpstr>MOQ</vt:lpstr>
      <vt:lpstr>Selected_Day</vt:lpstr>
      <vt:lpstr>Selected_Store</vt:lpstr>
      <vt:lpstr>TCost_Store1</vt:lpstr>
      <vt:lpstr>TCost_Store2</vt:lpstr>
      <vt:lpstr>TruckCapacity</vt:lpstr>
      <vt:lpstr>VehicleCapacity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Gaurav</cp:lastModifiedBy>
  <dcterms:created xsi:type="dcterms:W3CDTF">2006-09-16T00:00:00Z</dcterms:created>
  <dcterms:modified xsi:type="dcterms:W3CDTF">2017-02-05T08:01:43Z</dcterms:modified>
</cp:coreProperties>
</file>