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Product Details" sheetId="4" r:id="rId1"/>
    <sheet name="Forecast" sheetId="2" r:id="rId2"/>
    <sheet name="Control Panel" sheetId="5" r:id="rId3"/>
    <sheet name="Output" sheetId="6" r:id="rId4"/>
  </sheets>
  <definedNames>
    <definedName name="Selected_Year">#REF!</definedName>
    <definedName name="WH_NonStoArea">'Control Panel'!$E$14</definedName>
  </definedNames>
  <calcPr calcId="152511"/>
</workbook>
</file>

<file path=xl/calcChain.xml><?xml version="1.0" encoding="utf-8"?>
<calcChain xmlns="http://schemas.openxmlformats.org/spreadsheetml/2006/main">
  <c r="E14" i="5" l="1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F8" i="6"/>
  <c r="G8" i="6"/>
  <c r="E8" i="6"/>
  <c r="D8" i="6"/>
  <c r="D9" i="6"/>
  <c r="D10" i="6"/>
  <c r="D11" i="6"/>
  <c r="D12" i="6"/>
  <c r="D13" i="6"/>
  <c r="D7" i="6"/>
  <c r="D23" i="5"/>
  <c r="D17" i="5"/>
  <c r="D22" i="5"/>
  <c r="D19" i="5"/>
  <c r="D20" i="5"/>
  <c r="D21" i="5"/>
  <c r="D18" i="5"/>
  <c r="AN12" i="2"/>
  <c r="AR12" i="2" s="1"/>
  <c r="AV12" i="2" s="1"/>
  <c r="AZ12" i="2" s="1"/>
  <c r="AO12" i="2"/>
  <c r="AS12" i="2" s="1"/>
  <c r="AW12" i="2" s="1"/>
  <c r="BA12" i="2" s="1"/>
  <c r="AM14" i="2"/>
  <c r="AQ14" i="2" s="1"/>
  <c r="AU14" i="2" s="1"/>
  <c r="AY14" i="2" s="1"/>
  <c r="AL15" i="2"/>
  <c r="AO15" i="2"/>
  <c r="AS15" i="2" s="1"/>
  <c r="AW15" i="2" s="1"/>
  <c r="BA15" i="2" s="1"/>
  <c r="AP15" i="2"/>
  <c r="AV15" i="2"/>
  <c r="AZ15" i="2" s="1"/>
  <c r="AH11" i="2"/>
  <c r="AI11" i="2"/>
  <c r="AM11" i="2" s="1"/>
  <c r="AJ11" i="2"/>
  <c r="AN11" i="2" s="1"/>
  <c r="AR11" i="2" s="1"/>
  <c r="AV11" i="2" s="1"/>
  <c r="AZ11" i="2" s="1"/>
  <c r="AK11" i="2"/>
  <c r="AH12" i="2"/>
  <c r="AL12" i="2" s="1"/>
  <c r="AP12" i="2" s="1"/>
  <c r="AT12" i="2" s="1"/>
  <c r="AI12" i="2"/>
  <c r="AJ12" i="2"/>
  <c r="AK12" i="2"/>
  <c r="AH13" i="2"/>
  <c r="AL13" i="2" s="1"/>
  <c r="AP13" i="2" s="1"/>
  <c r="AT13" i="2" s="1"/>
  <c r="AX13" i="2" s="1"/>
  <c r="AI13" i="2"/>
  <c r="AM13" i="2" s="1"/>
  <c r="AQ13" i="2" s="1"/>
  <c r="AU13" i="2" s="1"/>
  <c r="AY13" i="2" s="1"/>
  <c r="AJ13" i="2"/>
  <c r="AN13" i="2" s="1"/>
  <c r="AR13" i="2" s="1"/>
  <c r="AV13" i="2" s="1"/>
  <c r="AZ13" i="2" s="1"/>
  <c r="AK13" i="2"/>
  <c r="AO13" i="2" s="1"/>
  <c r="AH14" i="2"/>
  <c r="AC14" i="2" s="1"/>
  <c r="AI14" i="2"/>
  <c r="AJ14" i="2"/>
  <c r="AN14" i="2" s="1"/>
  <c r="AR14" i="2" s="1"/>
  <c r="AV14" i="2" s="1"/>
  <c r="AZ14" i="2" s="1"/>
  <c r="AK14" i="2"/>
  <c r="AO14" i="2" s="1"/>
  <c r="AS14" i="2" s="1"/>
  <c r="AW14" i="2" s="1"/>
  <c r="BA14" i="2" s="1"/>
  <c r="AH15" i="2"/>
  <c r="AC15" i="2" s="1"/>
  <c r="AI15" i="2"/>
  <c r="AM15" i="2" s="1"/>
  <c r="AQ15" i="2" s="1"/>
  <c r="AU15" i="2" s="1"/>
  <c r="AY15" i="2" s="1"/>
  <c r="AJ15" i="2"/>
  <c r="AN15" i="2" s="1"/>
  <c r="AR15" i="2" s="1"/>
  <c r="AK15" i="2"/>
  <c r="AI10" i="2"/>
  <c r="AJ10" i="2"/>
  <c r="AN10" i="2" s="1"/>
  <c r="AR10" i="2" s="1"/>
  <c r="AV10" i="2" s="1"/>
  <c r="AZ10" i="2" s="1"/>
  <c r="AK10" i="2"/>
  <c r="AO10" i="2" s="1"/>
  <c r="AS10" i="2" s="1"/>
  <c r="AW10" i="2" s="1"/>
  <c r="BA10" i="2" s="1"/>
  <c r="AH10" i="2"/>
  <c r="AL10" i="2" s="1"/>
  <c r="AP10" i="2" s="1"/>
  <c r="D15" i="2"/>
  <c r="D14" i="2"/>
  <c r="D13" i="2"/>
  <c r="D12" i="2"/>
  <c r="D11" i="2"/>
  <c r="D10" i="2"/>
  <c r="D7" i="2"/>
  <c r="M8" i="6" l="1"/>
  <c r="O9" i="6"/>
  <c r="H8" i="6"/>
  <c r="H9" i="6"/>
  <c r="AM10" i="2"/>
  <c r="AQ10" i="2" s="1"/>
  <c r="U8" i="6" s="1"/>
  <c r="AC10" i="2"/>
  <c r="AO11" i="2"/>
  <c r="AC11" i="2"/>
  <c r="AL11" i="2"/>
  <c r="AP11" i="2" s="1"/>
  <c r="AC13" i="2"/>
  <c r="K13" i="6"/>
  <c r="AF12" i="2"/>
  <c r="X10" i="6"/>
  <c r="AX12" i="2"/>
  <c r="AT11" i="2"/>
  <c r="X9" i="6" s="1"/>
  <c r="AT10" i="2"/>
  <c r="T8" i="6"/>
  <c r="AE15" i="2"/>
  <c r="L13" i="6"/>
  <c r="L8" i="6"/>
  <c r="K9" i="6"/>
  <c r="P8" i="6"/>
  <c r="AD10" i="2"/>
  <c r="AM12" i="2"/>
  <c r="AQ12" i="2" s="1"/>
  <c r="AU12" i="2" s="1"/>
  <c r="AY12" i="2" s="1"/>
  <c r="AC12" i="2"/>
  <c r="AQ11" i="2"/>
  <c r="AU11" i="2" s="1"/>
  <c r="AY11" i="2" s="1"/>
  <c r="Q9" i="6"/>
  <c r="Q8" i="6"/>
  <c r="P13" i="6"/>
  <c r="AD15" i="2"/>
  <c r="AS11" i="2"/>
  <c r="S9" i="6"/>
  <c r="J13" i="6"/>
  <c r="AE12" i="2"/>
  <c r="AU10" i="2"/>
  <c r="T13" i="6"/>
  <c r="AT15" i="2"/>
  <c r="AD11" i="2"/>
  <c r="K10" i="6"/>
  <c r="I8" i="6"/>
  <c r="AL14" i="2"/>
  <c r="N8" i="6"/>
  <c r="K11" i="6"/>
  <c r="K12" i="6"/>
  <c r="T10" i="6"/>
  <c r="P10" i="6"/>
  <c r="AB10" i="6"/>
  <c r="L10" i="6"/>
  <c r="AA10" i="6"/>
  <c r="S10" i="6"/>
  <c r="J10" i="6"/>
  <c r="AD10" i="6"/>
  <c r="Z10" i="6"/>
  <c r="V10" i="6"/>
  <c r="R10" i="6"/>
  <c r="N10" i="6"/>
  <c r="I10" i="6"/>
  <c r="AE10" i="6"/>
  <c r="W10" i="6"/>
  <c r="O10" i="6"/>
  <c r="AC10" i="6"/>
  <c r="Y10" i="6"/>
  <c r="Q10" i="6"/>
  <c r="M10" i="6"/>
  <c r="H10" i="6"/>
  <c r="AE13" i="6"/>
  <c r="W13" i="6"/>
  <c r="O13" i="6"/>
  <c r="AD13" i="6"/>
  <c r="Z13" i="6"/>
  <c r="V13" i="6"/>
  <c r="R13" i="6"/>
  <c r="N13" i="6"/>
  <c r="H13" i="6"/>
  <c r="AA13" i="6"/>
  <c r="S13" i="6"/>
  <c r="I13" i="6"/>
  <c r="AC13" i="6"/>
  <c r="Y13" i="6"/>
  <c r="U13" i="6"/>
  <c r="Q13" i="6"/>
  <c r="M13" i="6"/>
  <c r="L12" i="6"/>
  <c r="AE12" i="6"/>
  <c r="AA12" i="6"/>
  <c r="W12" i="6"/>
  <c r="S12" i="6"/>
  <c r="O12" i="6"/>
  <c r="I12" i="6"/>
  <c r="P12" i="6"/>
  <c r="AD12" i="6"/>
  <c r="Z12" i="6"/>
  <c r="V12" i="6"/>
  <c r="R12" i="6"/>
  <c r="N12" i="6"/>
  <c r="H12" i="6"/>
  <c r="J12" i="6"/>
  <c r="AC12" i="6"/>
  <c r="Y12" i="6"/>
  <c r="U12" i="6"/>
  <c r="Q12" i="6"/>
  <c r="M12" i="6"/>
  <c r="AB11" i="6"/>
  <c r="Q11" i="6"/>
  <c r="J11" i="6"/>
  <c r="Z11" i="6"/>
  <c r="U11" i="6"/>
  <c r="P11" i="6"/>
  <c r="I11" i="6"/>
  <c r="L11" i="6"/>
  <c r="AD11" i="6"/>
  <c r="Y11" i="6"/>
  <c r="T11" i="6"/>
  <c r="N11" i="6"/>
  <c r="H11" i="6"/>
  <c r="V11" i="6"/>
  <c r="AC11" i="6"/>
  <c r="X11" i="6"/>
  <c r="R11" i="6"/>
  <c r="M11" i="6"/>
  <c r="M9" i="6"/>
  <c r="I9" i="6"/>
  <c r="AD9" i="6"/>
  <c r="Z9" i="6"/>
  <c r="V9" i="6"/>
  <c r="R9" i="6"/>
  <c r="N9" i="6"/>
  <c r="J9" i="6"/>
  <c r="AC9" i="6"/>
  <c r="Y9" i="6"/>
  <c r="U9" i="6"/>
  <c r="T9" i="6"/>
  <c r="P9" i="6"/>
  <c r="L9" i="6"/>
  <c r="K8" i="6"/>
  <c r="AE8" i="6"/>
  <c r="AA8" i="6"/>
  <c r="W8" i="6"/>
  <c r="S8" i="6"/>
  <c r="O8" i="6"/>
  <c r="J8" i="6"/>
  <c r="AD8" i="6"/>
  <c r="Z8" i="6"/>
  <c r="V8" i="6"/>
  <c r="R8" i="6"/>
  <c r="AS13" i="2"/>
  <c r="AD13" i="2"/>
  <c r="S11" i="6"/>
  <c r="O11" i="6"/>
  <c r="AE10" i="2" l="1"/>
  <c r="AG12" i="2"/>
  <c r="U10" i="6"/>
  <c r="AD12" i="2"/>
  <c r="V14" i="6"/>
  <c r="V15" i="6" s="1"/>
  <c r="AE11" i="2"/>
  <c r="AY10" i="2"/>
  <c r="AC8" i="6" s="1"/>
  <c r="Y8" i="6"/>
  <c r="Y14" i="6" s="1"/>
  <c r="Y15" i="6" s="1"/>
  <c r="AW11" i="2"/>
  <c r="AF11" i="2" s="1"/>
  <c r="W9" i="6"/>
  <c r="AX10" i="2"/>
  <c r="AF10" i="2"/>
  <c r="X8" i="6"/>
  <c r="AD14" i="2"/>
  <c r="AP14" i="2"/>
  <c r="AF15" i="2"/>
  <c r="AX15" i="2"/>
  <c r="X13" i="6"/>
  <c r="AX11" i="2"/>
  <c r="Q14" i="6"/>
  <c r="Q15" i="6" s="1"/>
  <c r="L14" i="6"/>
  <c r="L15" i="6" s="1"/>
  <c r="AW13" i="2"/>
  <c r="W11" i="6"/>
  <c r="AE13" i="2"/>
  <c r="M14" i="6"/>
  <c r="M15" i="6" s="1"/>
  <c r="O14" i="6"/>
  <c r="O15" i="6" s="1"/>
  <c r="I14" i="6"/>
  <c r="I15" i="6" s="1"/>
  <c r="AD14" i="6"/>
  <c r="AD15" i="6" s="1"/>
  <c r="S14" i="6"/>
  <c r="S15" i="6" s="1"/>
  <c r="R14" i="6"/>
  <c r="R15" i="6" s="1"/>
  <c r="J14" i="6"/>
  <c r="J15" i="6" s="1"/>
  <c r="K14" i="6"/>
  <c r="K15" i="6" s="1"/>
  <c r="H14" i="6"/>
  <c r="H15" i="6" s="1"/>
  <c r="AC14" i="6"/>
  <c r="AC15" i="6" s="1"/>
  <c r="Z14" i="6"/>
  <c r="Z15" i="6" s="1"/>
  <c r="N14" i="6"/>
  <c r="N15" i="6" s="1"/>
  <c r="P14" i="6"/>
  <c r="P15" i="6" s="1"/>
  <c r="U14" i="6" l="1"/>
  <c r="U15" i="6" s="1"/>
  <c r="W14" i="6"/>
  <c r="W15" i="6" s="1"/>
  <c r="J20" i="6"/>
  <c r="BA11" i="2"/>
  <c r="AE9" i="6" s="1"/>
  <c r="AA9" i="6"/>
  <c r="AB9" i="6"/>
  <c r="AT14" i="2"/>
  <c r="AE14" i="2"/>
  <c r="T12" i="6"/>
  <c r="AG10" i="2"/>
  <c r="AB8" i="6"/>
  <c r="H20" i="6"/>
  <c r="I20" i="6"/>
  <c r="AG15" i="2"/>
  <c r="AB13" i="6"/>
  <c r="BA13" i="2"/>
  <c r="AA11" i="6"/>
  <c r="AF13" i="2"/>
  <c r="AA14" i="6" l="1"/>
  <c r="AA15" i="6" s="1"/>
  <c r="T14" i="6"/>
  <c r="T15" i="6" s="1"/>
  <c r="AF14" i="2"/>
  <c r="AX14" i="2"/>
  <c r="X12" i="6"/>
  <c r="AG11" i="2"/>
  <c r="AE11" i="6"/>
  <c r="AG13" i="2"/>
  <c r="X14" i="6" l="1"/>
  <c r="X15" i="6" s="1"/>
  <c r="K20" i="6"/>
  <c r="AE14" i="6"/>
  <c r="AE15" i="6" s="1"/>
  <c r="AG14" i="2"/>
  <c r="AB12" i="6"/>
  <c r="AB14" i="6" l="1"/>
  <c r="AB15" i="6" s="1"/>
  <c r="L20" i="6"/>
  <c r="M20" i="6" l="1"/>
</calcChain>
</file>

<file path=xl/sharedStrings.xml><?xml version="1.0" encoding="utf-8"?>
<sst xmlns="http://schemas.openxmlformats.org/spreadsheetml/2006/main" count="113" uniqueCount="44">
  <si>
    <t>Droids</t>
  </si>
  <si>
    <t>Light Sabers</t>
  </si>
  <si>
    <t>Iron Man Suits</t>
  </si>
  <si>
    <t>Walker Kits</t>
  </si>
  <si>
    <t>Stormtrooper Helmets (cushioned)</t>
  </si>
  <si>
    <t>Potato Chips</t>
  </si>
  <si>
    <t>Product Departments</t>
  </si>
  <si>
    <t>Sales (in 2020)</t>
  </si>
  <si>
    <t>Projected Growth (in %age)</t>
  </si>
  <si>
    <t>--&gt; Department Inputs</t>
  </si>
  <si>
    <t>Max Stacking</t>
  </si>
  <si>
    <t>Packets per outer Pack</t>
  </si>
  <si>
    <t>Outer Pack Size (sqft)</t>
  </si>
  <si>
    <t>East</t>
  </si>
  <si>
    <t>West</t>
  </si>
  <si>
    <t>North</t>
  </si>
  <si>
    <t>South</t>
  </si>
  <si>
    <t>E</t>
  </si>
  <si>
    <t>W</t>
  </si>
  <si>
    <t>N</t>
  </si>
  <si>
    <t>S</t>
  </si>
  <si>
    <t>Projected Sales (Total)</t>
  </si>
  <si>
    <t>Projected Sales by region (rounded to the nearest '000)</t>
  </si>
  <si>
    <t xml:space="preserve">Projected sales are auto-populated </t>
  </si>
  <si>
    <t>2020 Sales is pre-populated</t>
  </si>
  <si>
    <t>Warehousing Assumptions</t>
  </si>
  <si>
    <t>Aisle Space</t>
  </si>
  <si>
    <t>Office Space</t>
  </si>
  <si>
    <t>Staging Area</t>
  </si>
  <si>
    <t>%age of area for other uses</t>
  </si>
  <si>
    <t>IT</t>
  </si>
  <si>
    <t>Misc</t>
  </si>
  <si>
    <t>Inventory Turns Target</t>
  </si>
  <si>
    <t>Current Warehousing Space</t>
  </si>
  <si>
    <t>Enter approx. Inventory turns by region-product</t>
  </si>
  <si>
    <t>(in sqft)</t>
  </si>
  <si>
    <t>SUB-TOTAL</t>
  </si>
  <si>
    <t>Total (adding other WH area)</t>
  </si>
  <si>
    <t>Pckts per Pack</t>
  </si>
  <si>
    <t>Space per Pack</t>
  </si>
  <si>
    <t>Product Details</t>
  </si>
  <si>
    <t>Total</t>
  </si>
  <si>
    <t>Year --&gt;</t>
  </si>
  <si>
    <t>Space Requirement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</si>
</sst>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??_ ;_ @_ "/>
    <numFmt numFmtId="165" formatCode="#,##0_ ;\-#,##0\ 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1" xfId="1" applyBorder="1"/>
    <xf numFmtId="0" fontId="0" fillId="0" borderId="1" xfId="0" applyBorder="1"/>
    <xf numFmtId="0" fontId="2" fillId="0" borderId="1" xfId="0" applyFont="1" applyBorder="1"/>
    <xf numFmtId="0" fontId="1" fillId="3" borderId="1" xfId="2" applyBorder="1"/>
    <xf numFmtId="9" fontId="1" fillId="2" borderId="1" xfId="1" applyNumberFormat="1" applyBorder="1"/>
    <xf numFmtId="0" fontId="5" fillId="6" borderId="1" xfId="7" applyBorder="1"/>
    <xf numFmtId="0" fontId="5" fillId="4" borderId="1" xfId="5" applyBorder="1"/>
    <xf numFmtId="0" fontId="3" fillId="0" borderId="2" xfId="4"/>
    <xf numFmtId="0" fontId="0" fillId="10" borderId="0" xfId="0" applyFill="1"/>
    <xf numFmtId="0" fontId="1" fillId="3" borderId="0" xfId="2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3" borderId="4" xfId="2" applyBorder="1" applyAlignment="1">
      <alignment horizontal="center" vertical="center" wrapText="1"/>
    </xf>
    <xf numFmtId="0" fontId="1" fillId="3" borderId="11" xfId="2" applyBorder="1" applyAlignment="1">
      <alignment horizontal="center" vertical="center" wrapText="1"/>
    </xf>
    <xf numFmtId="0" fontId="1" fillId="3" borderId="12" xfId="2" applyBorder="1" applyAlignment="1">
      <alignment horizontal="center" vertical="center" wrapText="1"/>
    </xf>
    <xf numFmtId="9" fontId="1" fillId="2" borderId="13" xfId="1" applyNumberFormat="1" applyBorder="1"/>
    <xf numFmtId="9" fontId="1" fillId="2" borderId="14" xfId="1" applyNumberFormat="1" applyBorder="1"/>
    <xf numFmtId="9" fontId="1" fillId="2" borderId="15" xfId="1" applyNumberFormat="1" applyBorder="1"/>
    <xf numFmtId="9" fontId="1" fillId="2" borderId="16" xfId="1" applyNumberFormat="1" applyBorder="1"/>
    <xf numFmtId="9" fontId="1" fillId="2" borderId="17" xfId="1" applyNumberFormat="1" applyBorder="1"/>
    <xf numFmtId="0" fontId="1" fillId="3" borderId="7" xfId="2" applyBorder="1" applyAlignment="1">
      <alignment horizontal="center" vertical="center" wrapText="1"/>
    </xf>
    <xf numFmtId="9" fontId="1" fillId="2" borderId="10" xfId="1" applyNumberFormat="1" applyBorder="1"/>
    <xf numFmtId="9" fontId="1" fillId="2" borderId="18" xfId="1" applyNumberFormat="1" applyBorder="1"/>
    <xf numFmtId="0" fontId="1" fillId="3" borderId="5" xfId="2" applyBorder="1" applyAlignment="1">
      <alignment horizontal="center" vertical="center" wrapText="1"/>
    </xf>
    <xf numFmtId="9" fontId="1" fillId="2" borderId="8" xfId="1" applyNumberFormat="1" applyBorder="1"/>
    <xf numFmtId="9" fontId="1" fillId="2" borderId="20" xfId="1" applyNumberFormat="1" applyBorder="1"/>
    <xf numFmtId="0" fontId="1" fillId="0" borderId="0" xfId="2" applyFill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9" fontId="1" fillId="2" borderId="9" xfId="1" applyNumberFormat="1" applyBorder="1"/>
    <xf numFmtId="9" fontId="1" fillId="2" borderId="24" xfId="1" applyNumberFormat="1" applyBorder="1"/>
    <xf numFmtId="0" fontId="1" fillId="3" borderId="32" xfId="2" applyBorder="1" applyAlignment="1">
      <alignment horizontal="center" vertical="center" wrapText="1"/>
    </xf>
    <xf numFmtId="0" fontId="1" fillId="3" borderId="33" xfId="2" applyBorder="1" applyAlignment="1">
      <alignment horizontal="center" vertical="center" wrapText="1"/>
    </xf>
    <xf numFmtId="0" fontId="1" fillId="3" borderId="34" xfId="2" applyBorder="1" applyAlignment="1">
      <alignment horizontal="center" vertical="center" wrapText="1"/>
    </xf>
    <xf numFmtId="0" fontId="5" fillId="4" borderId="13" xfId="5" applyBorder="1"/>
    <xf numFmtId="0" fontId="5" fillId="4" borderId="14" xfId="5" applyBorder="1"/>
    <xf numFmtId="0" fontId="5" fillId="4" borderId="1" xfId="5" applyBorder="1" applyAlignment="1">
      <alignment horizontal="center" vertical="center" wrapText="1"/>
    </xf>
    <xf numFmtId="0" fontId="5" fillId="4" borderId="10" xfId="5" applyBorder="1" applyAlignment="1">
      <alignment horizontal="center" vertical="center" wrapText="1"/>
    </xf>
    <xf numFmtId="0" fontId="5" fillId="4" borderId="14" xfId="5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/>
    <xf numFmtId="164" fontId="1" fillId="2" borderId="1" xfId="3" applyNumberFormat="1" applyFill="1" applyBorder="1"/>
    <xf numFmtId="164" fontId="1" fillId="2" borderId="14" xfId="3" applyNumberFormat="1" applyFill="1" applyBorder="1"/>
    <xf numFmtId="164" fontId="1" fillId="2" borderId="16" xfId="3" applyNumberFormat="1" applyFill="1" applyBorder="1"/>
    <xf numFmtId="164" fontId="1" fillId="2" borderId="17" xfId="3" applyNumberFormat="1" applyFill="1" applyBorder="1"/>
    <xf numFmtId="164" fontId="1" fillId="5" borderId="13" xfId="6" applyNumberFormat="1" applyBorder="1"/>
    <xf numFmtId="0" fontId="6" fillId="0" borderId="0" xfId="0" applyFont="1"/>
    <xf numFmtId="0" fontId="1" fillId="3" borderId="36" xfId="2" applyBorder="1" applyAlignment="1">
      <alignment horizontal="center" vertical="center" wrapText="1"/>
    </xf>
    <xf numFmtId="164" fontId="1" fillId="2" borderId="10" xfId="3" applyNumberFormat="1" applyFill="1" applyBorder="1"/>
    <xf numFmtId="164" fontId="1" fillId="2" borderId="18" xfId="3" applyNumberFormat="1" applyFill="1" applyBorder="1"/>
    <xf numFmtId="164" fontId="1" fillId="5" borderId="1" xfId="6" applyNumberFormat="1" applyBorder="1"/>
    <xf numFmtId="164" fontId="1" fillId="5" borderId="14" xfId="6" applyNumberFormat="1" applyBorder="1"/>
    <xf numFmtId="164" fontId="1" fillId="5" borderId="15" xfId="6" applyNumberFormat="1" applyBorder="1"/>
    <xf numFmtId="164" fontId="1" fillId="5" borderId="16" xfId="6" applyNumberFormat="1" applyBorder="1"/>
    <xf numFmtId="164" fontId="1" fillId="5" borderId="17" xfId="6" applyNumberFormat="1" applyBorder="1"/>
    <xf numFmtId="0" fontId="5" fillId="4" borderId="13" xfId="5" applyBorder="1" applyAlignment="1">
      <alignment horizontal="center" vertical="center"/>
    </xf>
    <xf numFmtId="0" fontId="5" fillId="4" borderId="1" xfId="5" applyBorder="1" applyAlignment="1">
      <alignment horizontal="center" vertical="center"/>
    </xf>
    <xf numFmtId="0" fontId="5" fillId="4" borderId="14" xfId="5" applyBorder="1" applyAlignment="1">
      <alignment horizontal="center" vertical="center"/>
    </xf>
    <xf numFmtId="0" fontId="0" fillId="0" borderId="0" xfId="0" applyAlignment="1"/>
    <xf numFmtId="9" fontId="1" fillId="3" borderId="1" xfId="2" applyNumberFormat="1" applyBorder="1"/>
    <xf numFmtId="0" fontId="5" fillId="7" borderId="1" xfId="8" applyBorder="1" applyAlignment="1">
      <alignment vertical="center"/>
    </xf>
    <xf numFmtId="0" fontId="5" fillId="7" borderId="1" xfId="8" applyBorder="1" applyAlignment="1">
      <alignment horizontal="center" wrapText="1"/>
    </xf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9" fontId="2" fillId="0" borderId="0" xfId="0" applyNumberFormat="1" applyFont="1"/>
    <xf numFmtId="0" fontId="0" fillId="0" borderId="3" xfId="0" applyBorder="1"/>
    <xf numFmtId="0" fontId="2" fillId="0" borderId="32" xfId="0" applyFont="1" applyBorder="1"/>
    <xf numFmtId="0" fontId="2" fillId="0" borderId="33" xfId="0" applyFont="1" applyBorder="1"/>
    <xf numFmtId="0" fontId="5" fillId="8" borderId="1" xfId="9" applyBorder="1" applyAlignment="1">
      <alignment horizontal="center" vertical="center"/>
    </xf>
    <xf numFmtId="164" fontId="4" fillId="11" borderId="15" xfId="3" applyNumberFormat="1" applyFont="1" applyFill="1" applyBorder="1"/>
    <xf numFmtId="164" fontId="4" fillId="11" borderId="16" xfId="3" applyNumberFormat="1" applyFont="1" applyFill="1" applyBorder="1"/>
    <xf numFmtId="164" fontId="4" fillId="11" borderId="17" xfId="3" applyNumberFormat="1" applyFont="1" applyFill="1" applyBorder="1"/>
    <xf numFmtId="164" fontId="1" fillId="9" borderId="1" xfId="3" applyNumberFormat="1" applyFill="1" applyBorder="1"/>
    <xf numFmtId="164" fontId="0" fillId="0" borderId="33" xfId="3" applyNumberFormat="1" applyFont="1" applyBorder="1"/>
    <xf numFmtId="164" fontId="0" fillId="0" borderId="34" xfId="3" applyNumberFormat="1" applyFont="1" applyBorder="1"/>
    <xf numFmtId="165" fontId="0" fillId="0" borderId="1" xfId="0" applyNumberFormat="1" applyBorder="1"/>
    <xf numFmtId="166" fontId="1" fillId="3" borderId="1" xfId="3" applyNumberFormat="1" applyFill="1" applyBorder="1"/>
    <xf numFmtId="0" fontId="7" fillId="0" borderId="0" xfId="10"/>
    <xf numFmtId="0" fontId="0" fillId="0" borderId="0" xfId="0" applyFill="1"/>
    <xf numFmtId="0" fontId="5" fillId="4" borderId="32" xfId="5" applyBorder="1" applyAlignment="1">
      <alignment horizontal="center"/>
    </xf>
    <xf numFmtId="0" fontId="5" fillId="4" borderId="33" xfId="5" applyBorder="1" applyAlignment="1">
      <alignment horizontal="center"/>
    </xf>
    <xf numFmtId="0" fontId="5" fillId="4" borderId="34" xfId="5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4" borderId="35" xfId="5" applyBorder="1" applyAlignment="1">
      <alignment horizontal="center"/>
    </xf>
    <xf numFmtId="0" fontId="5" fillId="4" borderId="10" xfId="5" applyBorder="1" applyAlignment="1">
      <alignment horizontal="center"/>
    </xf>
    <xf numFmtId="0" fontId="5" fillId="4" borderId="1" xfId="5" applyBorder="1" applyAlignment="1">
      <alignment horizontal="center"/>
    </xf>
    <xf numFmtId="0" fontId="5" fillId="4" borderId="14" xfId="5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3" borderId="30" xfId="2" applyBorder="1" applyAlignment="1">
      <alignment horizontal="center"/>
    </xf>
    <xf numFmtId="0" fontId="1" fillId="3" borderId="0" xfId="2" applyBorder="1" applyAlignment="1">
      <alignment horizontal="center"/>
    </xf>
    <xf numFmtId="0" fontId="1" fillId="3" borderId="26" xfId="2" applyBorder="1" applyAlignment="1">
      <alignment horizontal="center"/>
    </xf>
    <xf numFmtId="0" fontId="1" fillId="3" borderId="31" xfId="2" applyBorder="1" applyAlignment="1">
      <alignment horizontal="center"/>
    </xf>
    <xf numFmtId="0" fontId="1" fillId="3" borderId="25" xfId="2" applyBorder="1" applyAlignment="1">
      <alignment horizontal="center"/>
    </xf>
    <xf numFmtId="0" fontId="1" fillId="3" borderId="27" xfId="2" applyBorder="1" applyAlignment="1">
      <alignment horizontal="center"/>
    </xf>
    <xf numFmtId="0" fontId="1" fillId="3" borderId="22" xfId="2" applyBorder="1" applyAlignment="1">
      <alignment horizontal="center"/>
    </xf>
    <xf numFmtId="0" fontId="1" fillId="3" borderId="23" xfId="2" applyBorder="1" applyAlignment="1">
      <alignment horizontal="center"/>
    </xf>
    <xf numFmtId="0" fontId="5" fillId="6" borderId="8" xfId="7" applyBorder="1" applyAlignment="1">
      <alignment horizontal="center"/>
    </xf>
    <xf numFmtId="0" fontId="5" fillId="6" borderId="9" xfId="7" applyBorder="1" applyAlignment="1">
      <alignment horizontal="center"/>
    </xf>
    <xf numFmtId="0" fontId="5" fillId="6" borderId="10" xfId="7" applyBorder="1" applyAlignment="1">
      <alignment horizontal="center"/>
    </xf>
    <xf numFmtId="0" fontId="5" fillId="8" borderId="1" xfId="9" applyBorder="1" applyAlignment="1">
      <alignment horizontal="center"/>
    </xf>
  </cellXfs>
  <cellStyles count="11">
    <cellStyle name="20% - Accent1" xfId="6" builtinId="30"/>
    <cellStyle name="20% - Accent3" xfId="1" builtinId="38"/>
    <cellStyle name="40% - Accent3" xfId="2" builtinId="39"/>
    <cellStyle name="Accent1" xfId="5" builtinId="29"/>
    <cellStyle name="Accent2" xfId="7" builtinId="33"/>
    <cellStyle name="Accent3" xfId="8" builtinId="37"/>
    <cellStyle name="Accent4" xfId="9" builtinId="41"/>
    <cellStyle name="Comma" xfId="3" builtinId="3"/>
    <cellStyle name="Heading 2" xfId="4" builtinId="17"/>
    <cellStyle name="Hyperlink" xfId="10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288750</xdr:colOff>
      <xdr:row>0</xdr:row>
      <xdr:rowOff>56030</xdr:rowOff>
    </xdr:from>
    <xdr:to>
      <xdr:col>14</xdr:col>
      <xdr:colOff>347383</xdr:colOff>
      <xdr:row>3</xdr:row>
      <xdr:rowOff>100853</xdr:rowOff>
    </xdr:to>
    <xdr:grpSp>
      <xdr:nvGrpSpPr>
        <xdr:cNvPr id="2" name="Group 1"/>
        <xdr:cNvGrpSpPr/>
      </xdr:nvGrpSpPr>
      <xdr:grpSpPr>
        <a:xfrm>
          <a:off x="2709221" y="56030"/>
          <a:ext cx="7600191" cy="616323"/>
          <a:chOff x="3018452" y="1331343"/>
          <a:chExt cx="8967222" cy="2243814"/>
        </a:xfrm>
      </xdr:grpSpPr>
      <xdr:sp macro="" textlink="">
        <xdr:nvSpPr>
          <xdr:cNvPr id="3" name="TextBox 7"/>
          <xdr:cNvSpPr txBox="1"/>
        </xdr:nvSpPr>
        <xdr:spPr>
          <a:xfrm>
            <a:off x="3018452" y="1453731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08683" y="1331343"/>
            <a:ext cx="778745" cy="21214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1838407</xdr:colOff>
      <xdr:row>0</xdr:row>
      <xdr:rowOff>0</xdr:rowOff>
    </xdr:from>
    <xdr:to>
      <xdr:col>32</xdr:col>
      <xdr:colOff>465044</xdr:colOff>
      <xdr:row>4</xdr:row>
      <xdr:rowOff>0</xdr:rowOff>
    </xdr:to>
    <xdr:grpSp>
      <xdr:nvGrpSpPr>
        <xdr:cNvPr id="5" name="Group 4"/>
        <xdr:cNvGrpSpPr/>
      </xdr:nvGrpSpPr>
      <xdr:grpSpPr>
        <a:xfrm>
          <a:off x="2645231" y="0"/>
          <a:ext cx="13059813" cy="762000"/>
          <a:chOff x="3018452" y="1105927"/>
          <a:chExt cx="8967222" cy="2142857"/>
        </a:xfrm>
      </xdr:grpSpPr>
      <xdr:sp macro="" textlink="">
        <xdr:nvSpPr>
          <xdr:cNvPr id="6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504264</xdr:colOff>
      <xdr:row>0</xdr:row>
      <xdr:rowOff>0</xdr:rowOff>
    </xdr:from>
    <xdr:to>
      <xdr:col>23</xdr:col>
      <xdr:colOff>72194</xdr:colOff>
      <xdr:row>4</xdr:row>
      <xdr:rowOff>0</xdr:rowOff>
    </xdr:to>
    <xdr:grpSp>
      <xdr:nvGrpSpPr>
        <xdr:cNvPr id="2" name="Group 1"/>
        <xdr:cNvGrpSpPr/>
      </xdr:nvGrpSpPr>
      <xdr:grpSpPr>
        <a:xfrm>
          <a:off x="1714499" y="0"/>
          <a:ext cx="13059813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666107</xdr:colOff>
      <xdr:row>4</xdr:row>
      <xdr:rowOff>0</xdr:rowOff>
    </xdr:to>
    <xdr:grpSp>
      <xdr:nvGrpSpPr>
        <xdr:cNvPr id="2" name="Group 1"/>
        <xdr:cNvGrpSpPr/>
      </xdr:nvGrpSpPr>
      <xdr:grpSpPr>
        <a:xfrm>
          <a:off x="605118" y="0"/>
          <a:ext cx="11188430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0"/>
  <sheetViews>
    <sheetView showGridLines="0" zoomScale="85" zoomScaleNormal="85" workbookViewId="0">
      <selection activeCell="B20" sqref="B20"/>
    </sheetView>
  </sheetViews>
  <sheetFormatPr defaultRowHeight="15" x14ac:dyDescent="0.25"/>
  <cols>
    <col min="5" max="5" width="20.140625" bestFit="1" customWidth="1"/>
    <col min="6" max="6" width="11.140625" customWidth="1"/>
    <col min="7" max="7" width="14" customWidth="1"/>
    <col min="8" max="8" width="13.42578125" customWidth="1"/>
  </cols>
  <sheetData>
    <row r="1" spans="5:8" s="9" customFormat="1" x14ac:dyDescent="0.25"/>
    <row r="2" spans="5:8" s="9" customFormat="1" x14ac:dyDescent="0.25"/>
    <row r="3" spans="5:8" s="9" customFormat="1" x14ac:dyDescent="0.25"/>
    <row r="4" spans="5:8" s="9" customFormat="1" x14ac:dyDescent="0.25"/>
    <row r="5" spans="5:8" s="87" customFormat="1" ht="14.25" customHeight="1" x14ac:dyDescent="0.25"/>
    <row r="9" spans="5:8" x14ac:dyDescent="0.25">
      <c r="F9" s="13"/>
      <c r="G9" s="13"/>
      <c r="H9" s="13"/>
    </row>
    <row r="10" spans="5:8" ht="30" x14ac:dyDescent="0.25">
      <c r="E10" s="68" t="s">
        <v>6</v>
      </c>
      <c r="F10" s="69" t="s">
        <v>10</v>
      </c>
      <c r="G10" s="69" t="s">
        <v>11</v>
      </c>
      <c r="H10" s="69" t="s">
        <v>12</v>
      </c>
    </row>
    <row r="11" spans="5:8" x14ac:dyDescent="0.25">
      <c r="E11" s="1" t="s">
        <v>0</v>
      </c>
      <c r="F11" s="1">
        <v>6</v>
      </c>
      <c r="G11" s="1">
        <v>1</v>
      </c>
      <c r="H11" s="1">
        <v>2</v>
      </c>
    </row>
    <row r="12" spans="5:8" x14ac:dyDescent="0.25">
      <c r="E12" s="1" t="s">
        <v>2</v>
      </c>
      <c r="F12" s="1">
        <v>8</v>
      </c>
      <c r="G12" s="1">
        <v>1</v>
      </c>
      <c r="H12" s="1">
        <v>3</v>
      </c>
    </row>
    <row r="13" spans="5:8" x14ac:dyDescent="0.25">
      <c r="E13" s="1" t="s">
        <v>1</v>
      </c>
      <c r="F13" s="1">
        <v>6</v>
      </c>
      <c r="G13" s="1">
        <v>4</v>
      </c>
      <c r="H13" s="1">
        <v>1</v>
      </c>
    </row>
    <row r="14" spans="5:8" x14ac:dyDescent="0.25">
      <c r="E14" s="1" t="s">
        <v>3</v>
      </c>
      <c r="F14" s="1">
        <v>4</v>
      </c>
      <c r="G14" s="1">
        <v>1</v>
      </c>
      <c r="H14" s="1">
        <v>10</v>
      </c>
    </row>
    <row r="15" spans="5:8" x14ac:dyDescent="0.25">
      <c r="E15" s="1" t="s">
        <v>4</v>
      </c>
      <c r="F15" s="1">
        <v>6</v>
      </c>
      <c r="G15" s="1">
        <v>4</v>
      </c>
      <c r="H15" s="1">
        <v>2</v>
      </c>
    </row>
    <row r="16" spans="5:8" x14ac:dyDescent="0.25">
      <c r="E16" s="1" t="s">
        <v>5</v>
      </c>
      <c r="F16" s="1">
        <v>6</v>
      </c>
      <c r="G16" s="1">
        <v>6</v>
      </c>
      <c r="H16" s="1">
        <v>1</v>
      </c>
    </row>
    <row r="20" spans="2:2" x14ac:dyDescent="0.25">
      <c r="B20" s="8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BA23"/>
  <sheetViews>
    <sheetView showGridLines="0" zoomScale="85" zoomScaleNormal="85" workbookViewId="0">
      <selection activeCell="D23" sqref="D23"/>
    </sheetView>
  </sheetViews>
  <sheetFormatPr defaultRowHeight="15" x14ac:dyDescent="0.25"/>
  <cols>
    <col min="1" max="3" width="4" customWidth="1"/>
    <col min="4" max="4" width="33.28515625" bestFit="1" customWidth="1"/>
    <col min="5" max="8" width="7.140625" bestFit="1" customWidth="1"/>
    <col min="9" max="19" width="5.7109375" customWidth="1"/>
    <col min="20" max="20" width="4.7109375" bestFit="1" customWidth="1"/>
    <col min="21" max="28" width="5.7109375" customWidth="1"/>
    <col min="29" max="34" width="10.28515625" bestFit="1" customWidth="1"/>
  </cols>
  <sheetData>
    <row r="1" spans="4:53" s="9" customFormat="1" x14ac:dyDescent="0.25"/>
    <row r="2" spans="4:53" s="9" customFormat="1" x14ac:dyDescent="0.25"/>
    <row r="3" spans="4:53" s="9" customFormat="1" x14ac:dyDescent="0.25"/>
    <row r="4" spans="4:53" s="9" customFormat="1" x14ac:dyDescent="0.25"/>
    <row r="5" spans="4:53" s="87" customFormat="1" x14ac:dyDescent="0.25"/>
    <row r="6" spans="4:53" ht="15.75" thickBot="1" x14ac:dyDescent="0.3">
      <c r="AH6" s="54">
        <v>2021</v>
      </c>
      <c r="AI6" s="54">
        <v>2021</v>
      </c>
      <c r="AJ6" s="54">
        <v>2021</v>
      </c>
      <c r="AK6" s="54">
        <v>2021</v>
      </c>
      <c r="AL6" s="54">
        <v>2022</v>
      </c>
      <c r="AM6" s="54">
        <v>2022</v>
      </c>
      <c r="AN6" s="54">
        <v>2022</v>
      </c>
      <c r="AO6" s="54">
        <v>2022</v>
      </c>
      <c r="AP6" s="54">
        <v>2023</v>
      </c>
      <c r="AQ6" s="54">
        <v>2023</v>
      </c>
      <c r="AR6" s="54">
        <v>2023</v>
      </c>
      <c r="AS6" s="54">
        <v>2023</v>
      </c>
      <c r="AT6" s="54">
        <v>2024</v>
      </c>
      <c r="AU6" s="54">
        <v>2024</v>
      </c>
      <c r="AV6" s="54">
        <v>2024</v>
      </c>
      <c r="AW6" s="54">
        <v>2024</v>
      </c>
      <c r="AX6" s="54">
        <v>2025</v>
      </c>
      <c r="AY6" s="54">
        <v>2025</v>
      </c>
      <c r="AZ6" s="54">
        <v>2025</v>
      </c>
      <c r="BA6" s="54">
        <v>2025</v>
      </c>
    </row>
    <row r="7" spans="4:53" ht="15" customHeight="1" thickBot="1" x14ac:dyDescent="0.3">
      <c r="D7" s="91" t="str">
        <f>'Product Details'!E10</f>
        <v>Product Departments</v>
      </c>
      <c r="E7" s="97" t="s">
        <v>7</v>
      </c>
      <c r="F7" s="97"/>
      <c r="G7" s="97"/>
      <c r="H7" s="98"/>
      <c r="I7" s="107" t="s">
        <v>8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88" t="s">
        <v>21</v>
      </c>
      <c r="AD7" s="89"/>
      <c r="AE7" s="89"/>
      <c r="AF7" s="89"/>
      <c r="AG7" s="90"/>
      <c r="AH7" s="93" t="s">
        <v>22</v>
      </c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</row>
    <row r="8" spans="4:53" ht="15.75" thickBot="1" x14ac:dyDescent="0.3">
      <c r="D8" s="92"/>
      <c r="E8" s="99"/>
      <c r="F8" s="99"/>
      <c r="G8" s="99"/>
      <c r="H8" s="100"/>
      <c r="I8" s="105">
        <v>2021</v>
      </c>
      <c r="J8" s="103"/>
      <c r="K8" s="103"/>
      <c r="L8" s="106"/>
      <c r="M8" s="103">
        <v>2022</v>
      </c>
      <c r="N8" s="103"/>
      <c r="O8" s="103"/>
      <c r="P8" s="103"/>
      <c r="Q8" s="101">
        <v>2023</v>
      </c>
      <c r="R8" s="102"/>
      <c r="S8" s="102"/>
      <c r="T8" s="104"/>
      <c r="U8" s="103">
        <v>2024</v>
      </c>
      <c r="V8" s="103"/>
      <c r="W8" s="103"/>
      <c r="X8" s="103"/>
      <c r="Y8" s="101">
        <v>2025</v>
      </c>
      <c r="Z8" s="102"/>
      <c r="AA8" s="102"/>
      <c r="AB8" s="102"/>
      <c r="AC8" s="63">
        <v>2021</v>
      </c>
      <c r="AD8" s="64">
        <v>2022</v>
      </c>
      <c r="AE8" s="64">
        <v>2023</v>
      </c>
      <c r="AF8" s="64">
        <v>2024</v>
      </c>
      <c r="AG8" s="65">
        <v>2025</v>
      </c>
      <c r="AH8" s="94">
        <v>2021</v>
      </c>
      <c r="AI8" s="95"/>
      <c r="AJ8" s="95"/>
      <c r="AK8" s="95"/>
      <c r="AL8" s="95">
        <v>2022</v>
      </c>
      <c r="AM8" s="95"/>
      <c r="AN8" s="95"/>
      <c r="AO8" s="95"/>
      <c r="AP8" s="95">
        <v>2023</v>
      </c>
      <c r="AQ8" s="95"/>
      <c r="AR8" s="95"/>
      <c r="AS8" s="95"/>
      <c r="AT8" s="95">
        <v>2024</v>
      </c>
      <c r="AU8" s="95"/>
      <c r="AV8" s="95"/>
      <c r="AW8" s="95"/>
      <c r="AX8" s="95">
        <v>2025</v>
      </c>
      <c r="AY8" s="95"/>
      <c r="AZ8" s="95"/>
      <c r="BA8" s="96"/>
    </row>
    <row r="9" spans="4:53" x14ac:dyDescent="0.25">
      <c r="D9" s="30"/>
      <c r="E9" s="47" t="s">
        <v>13</v>
      </c>
      <c r="F9" s="14" t="s">
        <v>14</v>
      </c>
      <c r="G9" s="14" t="s">
        <v>15</v>
      </c>
      <c r="H9" s="31" t="s">
        <v>16</v>
      </c>
      <c r="I9" s="16" t="s">
        <v>17</v>
      </c>
      <c r="J9" s="15" t="s">
        <v>18</v>
      </c>
      <c r="K9" s="15" t="s">
        <v>19</v>
      </c>
      <c r="L9" s="17" t="s">
        <v>20</v>
      </c>
      <c r="M9" s="23" t="s">
        <v>17</v>
      </c>
      <c r="N9" s="15" t="s">
        <v>18</v>
      </c>
      <c r="O9" s="15" t="s">
        <v>19</v>
      </c>
      <c r="P9" s="26" t="s">
        <v>20</v>
      </c>
      <c r="Q9" s="39" t="s">
        <v>17</v>
      </c>
      <c r="R9" s="40" t="s">
        <v>18</v>
      </c>
      <c r="S9" s="40" t="s">
        <v>19</v>
      </c>
      <c r="T9" s="41" t="s">
        <v>20</v>
      </c>
      <c r="U9" s="23" t="s">
        <v>17</v>
      </c>
      <c r="V9" s="15" t="s">
        <v>18</v>
      </c>
      <c r="W9" s="15" t="s">
        <v>19</v>
      </c>
      <c r="X9" s="26" t="s">
        <v>20</v>
      </c>
      <c r="Y9" s="39" t="s">
        <v>17</v>
      </c>
      <c r="Z9" s="40" t="s">
        <v>18</v>
      </c>
      <c r="AA9" s="40" t="s">
        <v>19</v>
      </c>
      <c r="AB9" s="55" t="s">
        <v>20</v>
      </c>
      <c r="AC9" s="42"/>
      <c r="AD9" s="7"/>
      <c r="AE9" s="7"/>
      <c r="AF9" s="7"/>
      <c r="AG9" s="43"/>
      <c r="AH9" s="45" t="s">
        <v>17</v>
      </c>
      <c r="AI9" s="44" t="s">
        <v>18</v>
      </c>
      <c r="AJ9" s="44" t="s">
        <v>19</v>
      </c>
      <c r="AK9" s="44" t="s">
        <v>20</v>
      </c>
      <c r="AL9" s="44" t="s">
        <v>17</v>
      </c>
      <c r="AM9" s="44" t="s">
        <v>18</v>
      </c>
      <c r="AN9" s="44" t="s">
        <v>19</v>
      </c>
      <c r="AO9" s="44" t="s">
        <v>20</v>
      </c>
      <c r="AP9" s="44" t="s">
        <v>17</v>
      </c>
      <c r="AQ9" s="44" t="s">
        <v>18</v>
      </c>
      <c r="AR9" s="44" t="s">
        <v>19</v>
      </c>
      <c r="AS9" s="44" t="s">
        <v>20</v>
      </c>
      <c r="AT9" s="44" t="s">
        <v>17</v>
      </c>
      <c r="AU9" s="44" t="s">
        <v>18</v>
      </c>
      <c r="AV9" s="44" t="s">
        <v>19</v>
      </c>
      <c r="AW9" s="44" t="s">
        <v>20</v>
      </c>
      <c r="AX9" s="44" t="s">
        <v>17</v>
      </c>
      <c r="AY9" s="44" t="s">
        <v>18</v>
      </c>
      <c r="AZ9" s="44" t="s">
        <v>19</v>
      </c>
      <c r="BA9" s="46" t="s">
        <v>20</v>
      </c>
    </row>
    <row r="10" spans="4:53" x14ac:dyDescent="0.25">
      <c r="D10" s="48" t="str">
        <f>'Product Details'!E11</f>
        <v>Droids</v>
      </c>
      <c r="E10" s="2">
        <v>73651</v>
      </c>
      <c r="F10" s="2">
        <v>71461</v>
      </c>
      <c r="G10" s="2">
        <v>91357</v>
      </c>
      <c r="H10" s="33">
        <v>45768</v>
      </c>
      <c r="I10" s="18">
        <v>0.1</v>
      </c>
      <c r="J10" s="5">
        <v>0.03</v>
      </c>
      <c r="K10" s="5">
        <v>0.02</v>
      </c>
      <c r="L10" s="19">
        <v>0.05</v>
      </c>
      <c r="M10" s="24">
        <v>0.04</v>
      </c>
      <c r="N10" s="24">
        <v>0.04</v>
      </c>
      <c r="O10" s="24">
        <v>0.04</v>
      </c>
      <c r="P10" s="37">
        <v>0.04</v>
      </c>
      <c r="Q10" s="18">
        <v>0.04</v>
      </c>
      <c r="R10" s="5">
        <v>0.04</v>
      </c>
      <c r="S10" s="5">
        <v>0.04</v>
      </c>
      <c r="T10" s="19">
        <v>0.04</v>
      </c>
      <c r="U10" s="24">
        <v>0.04</v>
      </c>
      <c r="V10" s="24">
        <v>0.04</v>
      </c>
      <c r="W10" s="24">
        <v>0.04</v>
      </c>
      <c r="X10" s="37">
        <v>0.04</v>
      </c>
      <c r="Y10" s="18">
        <v>0.04</v>
      </c>
      <c r="Z10" s="5">
        <v>0.04</v>
      </c>
      <c r="AA10" s="5">
        <v>0.04</v>
      </c>
      <c r="AB10" s="27">
        <v>0.04</v>
      </c>
      <c r="AC10" s="53">
        <f>SUMIF($AH$6:$BA$6,AC$8,$AH10:$BA10)</f>
        <v>296000</v>
      </c>
      <c r="AD10" s="58">
        <f t="shared" ref="AD10:AG15" si="0">SUMIF($AH$6:$BA$6,AD$8,$AH10:$BA10)</f>
        <v>308000</v>
      </c>
      <c r="AE10" s="58">
        <f t="shared" si="0"/>
        <v>320000</v>
      </c>
      <c r="AF10" s="58">
        <f t="shared" si="0"/>
        <v>332000</v>
      </c>
      <c r="AG10" s="59">
        <f t="shared" si="0"/>
        <v>345000</v>
      </c>
      <c r="AH10" s="56">
        <f>1000*(ROUND(E10*(1+I10)/1000,0))</f>
        <v>81000</v>
      </c>
      <c r="AI10" s="49">
        <f t="shared" ref="AI10:AK10" si="1">1000*(ROUND(F10*(1+J10)/1000,0))</f>
        <v>74000</v>
      </c>
      <c r="AJ10" s="49">
        <f t="shared" si="1"/>
        <v>93000</v>
      </c>
      <c r="AK10" s="49">
        <f t="shared" si="1"/>
        <v>48000</v>
      </c>
      <c r="AL10" s="49">
        <f>1000*(ROUND(AH10*(1+M10)/1000,0))</f>
        <v>84000</v>
      </c>
      <c r="AM10" s="49">
        <f t="shared" ref="AM10:BA10" si="2">1000*(ROUND(AI10*(1+N10)/1000,0))</f>
        <v>77000</v>
      </c>
      <c r="AN10" s="49">
        <f t="shared" si="2"/>
        <v>97000</v>
      </c>
      <c r="AO10" s="49">
        <f t="shared" si="2"/>
        <v>50000</v>
      </c>
      <c r="AP10" s="49">
        <f t="shared" si="2"/>
        <v>87000</v>
      </c>
      <c r="AQ10" s="49">
        <f t="shared" si="2"/>
        <v>80000</v>
      </c>
      <c r="AR10" s="49">
        <f t="shared" si="2"/>
        <v>101000</v>
      </c>
      <c r="AS10" s="49">
        <f t="shared" si="2"/>
        <v>52000</v>
      </c>
      <c r="AT10" s="49">
        <f t="shared" si="2"/>
        <v>90000</v>
      </c>
      <c r="AU10" s="49">
        <f t="shared" si="2"/>
        <v>83000</v>
      </c>
      <c r="AV10" s="49">
        <f t="shared" si="2"/>
        <v>105000</v>
      </c>
      <c r="AW10" s="49">
        <f t="shared" si="2"/>
        <v>54000</v>
      </c>
      <c r="AX10" s="49">
        <f t="shared" si="2"/>
        <v>94000</v>
      </c>
      <c r="AY10" s="49">
        <f t="shared" si="2"/>
        <v>86000</v>
      </c>
      <c r="AZ10" s="49">
        <f t="shared" si="2"/>
        <v>109000</v>
      </c>
      <c r="BA10" s="50">
        <f t="shared" si="2"/>
        <v>56000</v>
      </c>
    </row>
    <row r="11" spans="4:53" x14ac:dyDescent="0.25">
      <c r="D11" s="32" t="str">
        <f>'Product Details'!E12</f>
        <v>Iron Man Suits</v>
      </c>
      <c r="E11" s="2">
        <v>3567</v>
      </c>
      <c r="F11" s="2">
        <v>7274</v>
      </c>
      <c r="G11" s="2">
        <v>4240</v>
      </c>
      <c r="H11" s="33">
        <v>2949</v>
      </c>
      <c r="I11" s="18">
        <v>0.03</v>
      </c>
      <c r="J11" s="5">
        <v>0.04</v>
      </c>
      <c r="K11" s="5">
        <v>0.04</v>
      </c>
      <c r="L11" s="19">
        <v>0.04</v>
      </c>
      <c r="M11" s="24">
        <v>0.03</v>
      </c>
      <c r="N11" s="24">
        <v>0.03</v>
      </c>
      <c r="O11" s="24">
        <v>0.03</v>
      </c>
      <c r="P11" s="37">
        <v>0.03</v>
      </c>
      <c r="Q11" s="18">
        <v>0.03</v>
      </c>
      <c r="R11" s="5">
        <v>0.03</v>
      </c>
      <c r="S11" s="5">
        <v>0.03</v>
      </c>
      <c r="T11" s="19">
        <v>0.03</v>
      </c>
      <c r="U11" s="24">
        <v>0.03</v>
      </c>
      <c r="V11" s="24">
        <v>0.03</v>
      </c>
      <c r="W11" s="24">
        <v>0.03</v>
      </c>
      <c r="X11" s="37">
        <v>0.03</v>
      </c>
      <c r="Y11" s="18">
        <v>0.03</v>
      </c>
      <c r="Z11" s="5">
        <v>0.03</v>
      </c>
      <c r="AA11" s="5">
        <v>0.03</v>
      </c>
      <c r="AB11" s="27">
        <v>0.03</v>
      </c>
      <c r="AC11" s="53">
        <f t="shared" ref="AC11:AC15" si="3">SUMIF($AH$6:$BA$6,AC$8,$AH11:$BA11)</f>
        <v>19000</v>
      </c>
      <c r="AD11" s="58">
        <f t="shared" si="0"/>
        <v>19000</v>
      </c>
      <c r="AE11" s="58">
        <f t="shared" si="0"/>
        <v>19000</v>
      </c>
      <c r="AF11" s="58">
        <f t="shared" si="0"/>
        <v>19000</v>
      </c>
      <c r="AG11" s="59">
        <f t="shared" si="0"/>
        <v>19000</v>
      </c>
      <c r="AH11" s="56">
        <f t="shared" ref="AH11:AH15" si="4">1000*(ROUND(E11*(1+I11)/1000,0))</f>
        <v>4000</v>
      </c>
      <c r="AI11" s="49">
        <f t="shared" ref="AI11:AI15" si="5">1000*(ROUND(F11*(1+J11)/1000,0))</f>
        <v>8000</v>
      </c>
      <c r="AJ11" s="49">
        <f t="shared" ref="AJ11:AJ15" si="6">1000*(ROUND(G11*(1+K11)/1000,0))</f>
        <v>4000</v>
      </c>
      <c r="AK11" s="49">
        <f t="shared" ref="AK11:AK15" si="7">1000*(ROUND(H11*(1+L11)/1000,0))</f>
        <v>3000</v>
      </c>
      <c r="AL11" s="49">
        <f t="shared" ref="AL11:AL15" si="8">1000*(ROUND(AH11*(1+M11)/1000,0))</f>
        <v>4000</v>
      </c>
      <c r="AM11" s="49">
        <f t="shared" ref="AM11:AM15" si="9">1000*(ROUND(AI11*(1+N11)/1000,0))</f>
        <v>8000</v>
      </c>
      <c r="AN11" s="49">
        <f t="shared" ref="AN11:AN15" si="10">1000*(ROUND(AJ11*(1+O11)/1000,0))</f>
        <v>4000</v>
      </c>
      <c r="AO11" s="49">
        <f t="shared" ref="AO11:AO15" si="11">1000*(ROUND(AK11*(1+P11)/1000,0))</f>
        <v>3000</v>
      </c>
      <c r="AP11" s="49">
        <f t="shared" ref="AP11:AP15" si="12">1000*(ROUND(AL11*(1+Q11)/1000,0))</f>
        <v>4000</v>
      </c>
      <c r="AQ11" s="49">
        <f t="shared" ref="AQ11:AQ15" si="13">1000*(ROUND(AM11*(1+R11)/1000,0))</f>
        <v>8000</v>
      </c>
      <c r="AR11" s="49">
        <f t="shared" ref="AR11:AR15" si="14">1000*(ROUND(AN11*(1+S11)/1000,0))</f>
        <v>4000</v>
      </c>
      <c r="AS11" s="49">
        <f t="shared" ref="AS11:AS15" si="15">1000*(ROUND(AO11*(1+T11)/1000,0))</f>
        <v>3000</v>
      </c>
      <c r="AT11" s="49">
        <f t="shared" ref="AT11:AT15" si="16">1000*(ROUND(AP11*(1+U11)/1000,0))</f>
        <v>4000</v>
      </c>
      <c r="AU11" s="49">
        <f t="shared" ref="AU11:AU15" si="17">1000*(ROUND(AQ11*(1+V11)/1000,0))</f>
        <v>8000</v>
      </c>
      <c r="AV11" s="49">
        <f t="shared" ref="AV11:AV15" si="18">1000*(ROUND(AR11*(1+W11)/1000,0))</f>
        <v>4000</v>
      </c>
      <c r="AW11" s="49">
        <f t="shared" ref="AW11:AW15" si="19">1000*(ROUND(AS11*(1+X11)/1000,0))</f>
        <v>3000</v>
      </c>
      <c r="AX11" s="49">
        <f t="shared" ref="AX11:AX15" si="20">1000*(ROUND(AT11*(1+Y11)/1000,0))</f>
        <v>4000</v>
      </c>
      <c r="AY11" s="49">
        <f t="shared" ref="AY11:AY15" si="21">1000*(ROUND(AU11*(1+Z11)/1000,0))</f>
        <v>8000</v>
      </c>
      <c r="AZ11" s="49">
        <f t="shared" ref="AZ11:AZ15" si="22">1000*(ROUND(AV11*(1+AA11)/1000,0))</f>
        <v>4000</v>
      </c>
      <c r="BA11" s="50">
        <f t="shared" ref="BA11:BA15" si="23">1000*(ROUND(AW11*(1+AB11)/1000,0))</f>
        <v>3000</v>
      </c>
    </row>
    <row r="12" spans="4:53" x14ac:dyDescent="0.25">
      <c r="D12" s="32" t="str">
        <f>'Product Details'!E13</f>
        <v>Light Sabers</v>
      </c>
      <c r="E12" s="2">
        <v>49084</v>
      </c>
      <c r="F12" s="2">
        <v>67679</v>
      </c>
      <c r="G12" s="2">
        <v>11492</v>
      </c>
      <c r="H12" s="33">
        <v>44631</v>
      </c>
      <c r="I12" s="18">
        <v>7.0000000000000007E-2</v>
      </c>
      <c r="J12" s="5">
        <v>0.06</v>
      </c>
      <c r="K12" s="5">
        <v>0.05</v>
      </c>
      <c r="L12" s="19">
        <v>0.04</v>
      </c>
      <c r="M12" s="24">
        <v>7.0000000000000007E-2</v>
      </c>
      <c r="N12" s="24">
        <v>7.0000000000000007E-2</v>
      </c>
      <c r="O12" s="24">
        <v>7.0000000000000007E-2</v>
      </c>
      <c r="P12" s="37">
        <v>7.0000000000000007E-2</v>
      </c>
      <c r="Q12" s="18">
        <v>7.0000000000000007E-2</v>
      </c>
      <c r="R12" s="5">
        <v>7.0000000000000007E-2</v>
      </c>
      <c r="S12" s="5">
        <v>7.0000000000000007E-2</v>
      </c>
      <c r="T12" s="19">
        <v>7.0000000000000007E-2</v>
      </c>
      <c r="U12" s="24">
        <v>7.0000000000000007E-2</v>
      </c>
      <c r="V12" s="24">
        <v>7.0000000000000007E-2</v>
      </c>
      <c r="W12" s="24">
        <v>7.0000000000000007E-2</v>
      </c>
      <c r="X12" s="37">
        <v>7.0000000000000007E-2</v>
      </c>
      <c r="Y12" s="18">
        <v>7.0000000000000007E-2</v>
      </c>
      <c r="Z12" s="5">
        <v>7.0000000000000007E-2</v>
      </c>
      <c r="AA12" s="5">
        <v>7.0000000000000007E-2</v>
      </c>
      <c r="AB12" s="27">
        <v>7.0000000000000007E-2</v>
      </c>
      <c r="AC12" s="53">
        <f t="shared" si="3"/>
        <v>183000</v>
      </c>
      <c r="AD12" s="58">
        <f t="shared" si="0"/>
        <v>196000</v>
      </c>
      <c r="AE12" s="58">
        <f t="shared" si="0"/>
        <v>209000</v>
      </c>
      <c r="AF12" s="58">
        <f t="shared" si="0"/>
        <v>224000</v>
      </c>
      <c r="AG12" s="59">
        <f t="shared" si="0"/>
        <v>240000</v>
      </c>
      <c r="AH12" s="56">
        <f t="shared" si="4"/>
        <v>53000</v>
      </c>
      <c r="AI12" s="49">
        <f t="shared" si="5"/>
        <v>72000</v>
      </c>
      <c r="AJ12" s="49">
        <f t="shared" si="6"/>
        <v>12000</v>
      </c>
      <c r="AK12" s="49">
        <f t="shared" si="7"/>
        <v>46000</v>
      </c>
      <c r="AL12" s="49">
        <f t="shared" si="8"/>
        <v>57000</v>
      </c>
      <c r="AM12" s="49">
        <f t="shared" si="9"/>
        <v>77000</v>
      </c>
      <c r="AN12" s="49">
        <f t="shared" si="10"/>
        <v>13000</v>
      </c>
      <c r="AO12" s="49">
        <f t="shared" si="11"/>
        <v>49000</v>
      </c>
      <c r="AP12" s="49">
        <f t="shared" si="12"/>
        <v>61000</v>
      </c>
      <c r="AQ12" s="49">
        <f t="shared" si="13"/>
        <v>82000</v>
      </c>
      <c r="AR12" s="49">
        <f t="shared" si="14"/>
        <v>14000</v>
      </c>
      <c r="AS12" s="49">
        <f t="shared" si="15"/>
        <v>52000</v>
      </c>
      <c r="AT12" s="49">
        <f t="shared" si="16"/>
        <v>65000</v>
      </c>
      <c r="AU12" s="49">
        <f t="shared" si="17"/>
        <v>88000</v>
      </c>
      <c r="AV12" s="49">
        <f t="shared" si="18"/>
        <v>15000</v>
      </c>
      <c r="AW12" s="49">
        <f t="shared" si="19"/>
        <v>56000</v>
      </c>
      <c r="AX12" s="49">
        <f t="shared" si="20"/>
        <v>70000</v>
      </c>
      <c r="AY12" s="49">
        <f t="shared" si="21"/>
        <v>94000</v>
      </c>
      <c r="AZ12" s="49">
        <f t="shared" si="22"/>
        <v>16000</v>
      </c>
      <c r="BA12" s="50">
        <f t="shared" si="23"/>
        <v>60000</v>
      </c>
    </row>
    <row r="13" spans="4:53" x14ac:dyDescent="0.25">
      <c r="D13" s="32" t="str">
        <f>'Product Details'!E14</f>
        <v>Walker Kits</v>
      </c>
      <c r="E13" s="2">
        <v>2686</v>
      </c>
      <c r="F13" s="2">
        <v>1593</v>
      </c>
      <c r="G13" s="2">
        <v>1389</v>
      </c>
      <c r="H13" s="33">
        <v>1958</v>
      </c>
      <c r="I13" s="18">
        <v>0.02</v>
      </c>
      <c r="J13" s="5">
        <v>0.02</v>
      </c>
      <c r="K13" s="5">
        <v>0.02</v>
      </c>
      <c r="L13" s="19">
        <v>0.02</v>
      </c>
      <c r="M13" s="24">
        <v>0.02</v>
      </c>
      <c r="N13" s="24">
        <v>0.02</v>
      </c>
      <c r="O13" s="24">
        <v>0.02</v>
      </c>
      <c r="P13" s="37">
        <v>0.02</v>
      </c>
      <c r="Q13" s="18">
        <v>0.02</v>
      </c>
      <c r="R13" s="5">
        <v>0.02</v>
      </c>
      <c r="S13" s="5">
        <v>0.02</v>
      </c>
      <c r="T13" s="19">
        <v>0.02</v>
      </c>
      <c r="U13" s="24">
        <v>0.02</v>
      </c>
      <c r="V13" s="24">
        <v>0.02</v>
      </c>
      <c r="W13" s="24">
        <v>0.02</v>
      </c>
      <c r="X13" s="37">
        <v>0.02</v>
      </c>
      <c r="Y13" s="18">
        <v>0.1</v>
      </c>
      <c r="Z13" s="5">
        <v>0.1</v>
      </c>
      <c r="AA13" s="5">
        <v>0.1</v>
      </c>
      <c r="AB13" s="27">
        <v>0.1</v>
      </c>
      <c r="AC13" s="53">
        <f t="shared" si="3"/>
        <v>8000</v>
      </c>
      <c r="AD13" s="58">
        <f t="shared" si="0"/>
        <v>8000</v>
      </c>
      <c r="AE13" s="58">
        <f t="shared" si="0"/>
        <v>8000</v>
      </c>
      <c r="AF13" s="58">
        <f t="shared" si="0"/>
        <v>8000</v>
      </c>
      <c r="AG13" s="59">
        <f t="shared" si="0"/>
        <v>8000</v>
      </c>
      <c r="AH13" s="56">
        <f t="shared" si="4"/>
        <v>3000</v>
      </c>
      <c r="AI13" s="49">
        <f t="shared" si="5"/>
        <v>2000</v>
      </c>
      <c r="AJ13" s="49">
        <f t="shared" si="6"/>
        <v>1000</v>
      </c>
      <c r="AK13" s="49">
        <f t="shared" si="7"/>
        <v>2000</v>
      </c>
      <c r="AL13" s="49">
        <f t="shared" si="8"/>
        <v>3000</v>
      </c>
      <c r="AM13" s="49">
        <f t="shared" si="9"/>
        <v>2000</v>
      </c>
      <c r="AN13" s="49">
        <f t="shared" si="10"/>
        <v>1000</v>
      </c>
      <c r="AO13" s="49">
        <f t="shared" si="11"/>
        <v>2000</v>
      </c>
      <c r="AP13" s="49">
        <f t="shared" si="12"/>
        <v>3000</v>
      </c>
      <c r="AQ13" s="49">
        <f t="shared" si="13"/>
        <v>2000</v>
      </c>
      <c r="AR13" s="49">
        <f t="shared" si="14"/>
        <v>1000</v>
      </c>
      <c r="AS13" s="49">
        <f t="shared" si="15"/>
        <v>2000</v>
      </c>
      <c r="AT13" s="49">
        <f t="shared" si="16"/>
        <v>3000</v>
      </c>
      <c r="AU13" s="49">
        <f t="shared" si="17"/>
        <v>2000</v>
      </c>
      <c r="AV13" s="49">
        <f t="shared" si="18"/>
        <v>1000</v>
      </c>
      <c r="AW13" s="49">
        <f t="shared" si="19"/>
        <v>2000</v>
      </c>
      <c r="AX13" s="49">
        <f t="shared" si="20"/>
        <v>3000</v>
      </c>
      <c r="AY13" s="49">
        <f t="shared" si="21"/>
        <v>2000</v>
      </c>
      <c r="AZ13" s="49">
        <f t="shared" si="22"/>
        <v>1000</v>
      </c>
      <c r="BA13" s="50">
        <f t="shared" si="23"/>
        <v>2000</v>
      </c>
    </row>
    <row r="14" spans="4:53" x14ac:dyDescent="0.25">
      <c r="D14" s="32" t="str">
        <f>'Product Details'!E15</f>
        <v>Stormtrooper Helmets (cushioned)</v>
      </c>
      <c r="E14" s="2">
        <v>71561</v>
      </c>
      <c r="F14" s="2">
        <v>29710</v>
      </c>
      <c r="G14" s="2">
        <v>87113</v>
      </c>
      <c r="H14" s="33">
        <v>71671</v>
      </c>
      <c r="I14" s="18">
        <v>0.2</v>
      </c>
      <c r="J14" s="5">
        <v>0.05</v>
      </c>
      <c r="K14" s="5">
        <v>0.05</v>
      </c>
      <c r="L14" s="19">
        <v>0.05</v>
      </c>
      <c r="M14" s="24">
        <v>0.2</v>
      </c>
      <c r="N14" s="24">
        <v>0.2</v>
      </c>
      <c r="O14" s="24">
        <v>0.2</v>
      </c>
      <c r="P14" s="37">
        <v>0.2</v>
      </c>
      <c r="Q14" s="18">
        <v>0.1</v>
      </c>
      <c r="R14" s="5">
        <v>0.1</v>
      </c>
      <c r="S14" s="5">
        <v>0.1</v>
      </c>
      <c r="T14" s="19">
        <v>0.1</v>
      </c>
      <c r="U14" s="24">
        <v>0.1</v>
      </c>
      <c r="V14" s="24">
        <v>0.1</v>
      </c>
      <c r="W14" s="24">
        <v>0.1</v>
      </c>
      <c r="X14" s="37">
        <v>0.1</v>
      </c>
      <c r="Y14" s="18">
        <v>0.1</v>
      </c>
      <c r="Z14" s="5">
        <v>0.1</v>
      </c>
      <c r="AA14" s="5">
        <v>0.1</v>
      </c>
      <c r="AB14" s="27">
        <v>0.1</v>
      </c>
      <c r="AC14" s="53">
        <f t="shared" si="3"/>
        <v>283000</v>
      </c>
      <c r="AD14" s="58">
        <f t="shared" si="0"/>
        <v>339000</v>
      </c>
      <c r="AE14" s="58">
        <f t="shared" si="0"/>
        <v>373000</v>
      </c>
      <c r="AF14" s="58">
        <f t="shared" si="0"/>
        <v>410000</v>
      </c>
      <c r="AG14" s="59">
        <f t="shared" si="0"/>
        <v>451000</v>
      </c>
      <c r="AH14" s="56">
        <f t="shared" si="4"/>
        <v>86000</v>
      </c>
      <c r="AI14" s="49">
        <f t="shared" si="5"/>
        <v>31000</v>
      </c>
      <c r="AJ14" s="49">
        <f t="shared" si="6"/>
        <v>91000</v>
      </c>
      <c r="AK14" s="49">
        <f t="shared" si="7"/>
        <v>75000</v>
      </c>
      <c r="AL14" s="49">
        <f t="shared" si="8"/>
        <v>103000</v>
      </c>
      <c r="AM14" s="49">
        <f t="shared" si="9"/>
        <v>37000</v>
      </c>
      <c r="AN14" s="49">
        <f t="shared" si="10"/>
        <v>109000</v>
      </c>
      <c r="AO14" s="49">
        <f t="shared" si="11"/>
        <v>90000</v>
      </c>
      <c r="AP14" s="49">
        <f t="shared" si="12"/>
        <v>113000</v>
      </c>
      <c r="AQ14" s="49">
        <f t="shared" si="13"/>
        <v>41000</v>
      </c>
      <c r="AR14" s="49">
        <f t="shared" si="14"/>
        <v>120000</v>
      </c>
      <c r="AS14" s="49">
        <f t="shared" si="15"/>
        <v>99000</v>
      </c>
      <c r="AT14" s="49">
        <f t="shared" si="16"/>
        <v>124000</v>
      </c>
      <c r="AU14" s="49">
        <f t="shared" si="17"/>
        <v>45000</v>
      </c>
      <c r="AV14" s="49">
        <f t="shared" si="18"/>
        <v>132000</v>
      </c>
      <c r="AW14" s="49">
        <f t="shared" si="19"/>
        <v>109000</v>
      </c>
      <c r="AX14" s="49">
        <f t="shared" si="20"/>
        <v>136000</v>
      </c>
      <c r="AY14" s="49">
        <f t="shared" si="21"/>
        <v>50000</v>
      </c>
      <c r="AZ14" s="49">
        <f t="shared" si="22"/>
        <v>145000</v>
      </c>
      <c r="BA14" s="50">
        <f t="shared" si="23"/>
        <v>120000</v>
      </c>
    </row>
    <row r="15" spans="4:53" ht="15.75" thickBot="1" x14ac:dyDescent="0.3">
      <c r="D15" s="34" t="str">
        <f>'Product Details'!E16</f>
        <v>Potato Chips</v>
      </c>
      <c r="E15" s="35">
        <v>449542</v>
      </c>
      <c r="F15" s="35">
        <v>693463</v>
      </c>
      <c r="G15" s="35">
        <v>120924</v>
      </c>
      <c r="H15" s="36">
        <v>648839</v>
      </c>
      <c r="I15" s="20">
        <v>0.02</v>
      </c>
      <c r="J15" s="21">
        <v>0.02</v>
      </c>
      <c r="K15" s="21">
        <v>0.02</v>
      </c>
      <c r="L15" s="22">
        <v>0.02</v>
      </c>
      <c r="M15" s="25">
        <v>0.02</v>
      </c>
      <c r="N15" s="25">
        <v>0.02</v>
      </c>
      <c r="O15" s="25">
        <v>0.02</v>
      </c>
      <c r="P15" s="38">
        <v>0.02</v>
      </c>
      <c r="Q15" s="20">
        <v>0.02</v>
      </c>
      <c r="R15" s="21">
        <v>0.02</v>
      </c>
      <c r="S15" s="21">
        <v>0.02</v>
      </c>
      <c r="T15" s="22">
        <v>0.02</v>
      </c>
      <c r="U15" s="25">
        <v>0.02</v>
      </c>
      <c r="V15" s="25">
        <v>0.02</v>
      </c>
      <c r="W15" s="25">
        <v>0.02</v>
      </c>
      <c r="X15" s="38">
        <v>0.02</v>
      </c>
      <c r="Y15" s="20">
        <v>0.02</v>
      </c>
      <c r="Z15" s="21">
        <v>0.02</v>
      </c>
      <c r="AA15" s="21">
        <v>0.02</v>
      </c>
      <c r="AB15" s="28">
        <v>0.02</v>
      </c>
      <c r="AC15" s="60">
        <f t="shared" si="3"/>
        <v>1951000</v>
      </c>
      <c r="AD15" s="61">
        <f t="shared" si="0"/>
        <v>1989000</v>
      </c>
      <c r="AE15" s="61">
        <f t="shared" si="0"/>
        <v>2029000</v>
      </c>
      <c r="AF15" s="61">
        <f t="shared" si="0"/>
        <v>2071000</v>
      </c>
      <c r="AG15" s="62">
        <f t="shared" si="0"/>
        <v>2113000</v>
      </c>
      <c r="AH15" s="57">
        <f t="shared" si="4"/>
        <v>459000</v>
      </c>
      <c r="AI15" s="51">
        <f t="shared" si="5"/>
        <v>707000</v>
      </c>
      <c r="AJ15" s="51">
        <f t="shared" si="6"/>
        <v>123000</v>
      </c>
      <c r="AK15" s="51">
        <f t="shared" si="7"/>
        <v>662000</v>
      </c>
      <c r="AL15" s="51">
        <f t="shared" si="8"/>
        <v>468000</v>
      </c>
      <c r="AM15" s="51">
        <f t="shared" si="9"/>
        <v>721000</v>
      </c>
      <c r="AN15" s="51">
        <f t="shared" si="10"/>
        <v>125000</v>
      </c>
      <c r="AO15" s="51">
        <f t="shared" si="11"/>
        <v>675000</v>
      </c>
      <c r="AP15" s="51">
        <f t="shared" si="12"/>
        <v>477000</v>
      </c>
      <c r="AQ15" s="51">
        <f t="shared" si="13"/>
        <v>735000</v>
      </c>
      <c r="AR15" s="51">
        <f t="shared" si="14"/>
        <v>128000</v>
      </c>
      <c r="AS15" s="51">
        <f t="shared" si="15"/>
        <v>689000</v>
      </c>
      <c r="AT15" s="51">
        <f t="shared" si="16"/>
        <v>487000</v>
      </c>
      <c r="AU15" s="51">
        <f t="shared" si="17"/>
        <v>750000</v>
      </c>
      <c r="AV15" s="51">
        <f t="shared" si="18"/>
        <v>131000</v>
      </c>
      <c r="AW15" s="51">
        <f t="shared" si="19"/>
        <v>703000</v>
      </c>
      <c r="AX15" s="51">
        <f t="shared" si="20"/>
        <v>497000</v>
      </c>
      <c r="AY15" s="51">
        <f t="shared" si="21"/>
        <v>765000</v>
      </c>
      <c r="AZ15" s="51">
        <f t="shared" si="22"/>
        <v>134000</v>
      </c>
      <c r="BA15" s="52">
        <f t="shared" si="23"/>
        <v>717000</v>
      </c>
    </row>
    <row r="18" spans="4:16" x14ac:dyDescent="0.25">
      <c r="I18" s="10"/>
      <c r="J18" s="11" t="s">
        <v>9</v>
      </c>
      <c r="K18" s="29"/>
      <c r="L18" s="29"/>
      <c r="N18" s="11"/>
      <c r="O18" s="11"/>
      <c r="P18" s="11"/>
    </row>
    <row r="19" spans="4:16" x14ac:dyDescent="0.25">
      <c r="I19" t="s">
        <v>24</v>
      </c>
    </row>
    <row r="20" spans="4:16" x14ac:dyDescent="0.25">
      <c r="I20" t="s">
        <v>23</v>
      </c>
    </row>
    <row r="23" spans="4:16" x14ac:dyDescent="0.25">
      <c r="D23" s="86"/>
    </row>
  </sheetData>
  <mergeCells count="15">
    <mergeCell ref="AC7:AG7"/>
    <mergeCell ref="D7:D8"/>
    <mergeCell ref="AH7:BA7"/>
    <mergeCell ref="AH8:AK8"/>
    <mergeCell ref="AL8:AO8"/>
    <mergeCell ref="AP8:AS8"/>
    <mergeCell ref="AT8:AW8"/>
    <mergeCell ref="AX8:BA8"/>
    <mergeCell ref="E7:H8"/>
    <mergeCell ref="Y8:AB8"/>
    <mergeCell ref="U8:X8"/>
    <mergeCell ref="Q8:T8"/>
    <mergeCell ref="M8:P8"/>
    <mergeCell ref="I8:L8"/>
    <mergeCell ref="I7:A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O25"/>
  <sheetViews>
    <sheetView showGridLines="0" zoomScale="85" zoomScaleNormal="85" workbookViewId="0">
      <selection activeCell="D25" sqref="D25"/>
    </sheetView>
  </sheetViews>
  <sheetFormatPr defaultRowHeight="15" x14ac:dyDescent="0.25"/>
  <cols>
    <col min="4" max="4" width="14.7109375" customWidth="1"/>
    <col min="12" max="15" width="10.5703125" bestFit="1" customWidth="1"/>
  </cols>
  <sheetData>
    <row r="1" spans="4:15" s="9" customFormat="1" x14ac:dyDescent="0.25"/>
    <row r="2" spans="4:15" s="9" customFormat="1" x14ac:dyDescent="0.25"/>
    <row r="3" spans="4:15" s="9" customFormat="1" x14ac:dyDescent="0.25"/>
    <row r="4" spans="4:15" s="9" customFormat="1" x14ac:dyDescent="0.25"/>
    <row r="6" spans="4:15" x14ac:dyDescent="0.25">
      <c r="E6" s="66"/>
    </row>
    <row r="7" spans="4:15" ht="18" thickBot="1" x14ac:dyDescent="0.35">
      <c r="D7" s="8" t="s">
        <v>25</v>
      </c>
      <c r="E7" s="66"/>
      <c r="L7" s="8" t="s">
        <v>33</v>
      </c>
    </row>
    <row r="8" spans="4:15" ht="15.75" thickTop="1" x14ac:dyDescent="0.25">
      <c r="D8" t="s">
        <v>29</v>
      </c>
      <c r="E8" s="12"/>
      <c r="L8" t="s">
        <v>35</v>
      </c>
    </row>
    <row r="9" spans="4:15" x14ac:dyDescent="0.25">
      <c r="D9" s="2" t="s">
        <v>26</v>
      </c>
      <c r="E9" s="67">
        <v>0.2</v>
      </c>
      <c r="L9" s="72" t="s">
        <v>13</v>
      </c>
      <c r="M9" s="72" t="s">
        <v>14</v>
      </c>
      <c r="N9" s="72" t="s">
        <v>15</v>
      </c>
      <c r="O9" s="72" t="s">
        <v>16</v>
      </c>
    </row>
    <row r="10" spans="4:15" x14ac:dyDescent="0.25">
      <c r="D10" s="2" t="s">
        <v>27</v>
      </c>
      <c r="E10" s="67">
        <v>0.05</v>
      </c>
      <c r="L10" s="85">
        <v>20000</v>
      </c>
      <c r="M10" s="85">
        <v>18000</v>
      </c>
      <c r="N10" s="85">
        <v>15000</v>
      </c>
      <c r="O10" s="85">
        <v>18000</v>
      </c>
    </row>
    <row r="11" spans="4:15" x14ac:dyDescent="0.25">
      <c r="D11" s="2" t="s">
        <v>28</v>
      </c>
      <c r="E11" s="67">
        <v>0.02</v>
      </c>
    </row>
    <row r="12" spans="4:15" x14ac:dyDescent="0.25">
      <c r="D12" s="2" t="s">
        <v>30</v>
      </c>
      <c r="E12" s="67">
        <v>0.01</v>
      </c>
    </row>
    <row r="13" spans="4:15" x14ac:dyDescent="0.25">
      <c r="D13" s="2" t="s">
        <v>31</v>
      </c>
      <c r="E13" s="67">
        <v>0.03</v>
      </c>
    </row>
    <row r="14" spans="4:15" x14ac:dyDescent="0.25">
      <c r="E14" s="73">
        <f>SUM(E9:E13)</f>
        <v>0.31000000000000005</v>
      </c>
    </row>
    <row r="15" spans="4:15" ht="18" thickBot="1" x14ac:dyDescent="0.35">
      <c r="D15" s="8" t="s">
        <v>32</v>
      </c>
    </row>
    <row r="16" spans="4:15" ht="15.75" thickTop="1" x14ac:dyDescent="0.25">
      <c r="D16" t="s">
        <v>34</v>
      </c>
    </row>
    <row r="17" spans="4:8" x14ac:dyDescent="0.25">
      <c r="D17" s="3" t="str">
        <f>'Product Details'!E10</f>
        <v>Product Departments</v>
      </c>
      <c r="E17" s="72" t="s">
        <v>13</v>
      </c>
      <c r="F17" s="72" t="s">
        <v>14</v>
      </c>
      <c r="G17" s="72" t="s">
        <v>15</v>
      </c>
      <c r="H17" s="72" t="s">
        <v>16</v>
      </c>
    </row>
    <row r="18" spans="4:8" x14ac:dyDescent="0.25">
      <c r="D18" s="2" t="str">
        <f>'Product Details'!E11</f>
        <v>Droids</v>
      </c>
      <c r="E18" s="4">
        <v>4</v>
      </c>
      <c r="F18" s="4">
        <v>5</v>
      </c>
      <c r="G18" s="4">
        <v>6</v>
      </c>
      <c r="H18" s="4">
        <v>3</v>
      </c>
    </row>
    <row r="19" spans="4:8" x14ac:dyDescent="0.25">
      <c r="D19" s="2" t="str">
        <f>'Product Details'!E12</f>
        <v>Iron Man Suits</v>
      </c>
      <c r="E19" s="4">
        <v>4</v>
      </c>
      <c r="F19" s="4">
        <v>4</v>
      </c>
      <c r="G19" s="4">
        <v>2</v>
      </c>
      <c r="H19" s="4">
        <v>3</v>
      </c>
    </row>
    <row r="20" spans="4:8" x14ac:dyDescent="0.25">
      <c r="D20" s="2" t="str">
        <f>'Product Details'!E13</f>
        <v>Light Sabers</v>
      </c>
      <c r="E20" s="4">
        <v>7</v>
      </c>
      <c r="F20" s="4">
        <v>5</v>
      </c>
      <c r="G20" s="4">
        <v>4</v>
      </c>
      <c r="H20" s="4">
        <v>6</v>
      </c>
    </row>
    <row r="21" spans="4:8" x14ac:dyDescent="0.25">
      <c r="D21" s="2" t="str">
        <f>'Product Details'!E14</f>
        <v>Walker Kits</v>
      </c>
      <c r="E21" s="4">
        <v>1.5</v>
      </c>
      <c r="F21" s="4">
        <v>2</v>
      </c>
      <c r="G21" s="4">
        <v>2</v>
      </c>
      <c r="H21" s="4">
        <v>2</v>
      </c>
    </row>
    <row r="22" spans="4:8" ht="28.5" customHeight="1" x14ac:dyDescent="0.25">
      <c r="D22" s="71" t="str">
        <f>'Product Details'!E15</f>
        <v>Stormtrooper Helmets (cushioned)</v>
      </c>
      <c r="E22" s="4">
        <v>4</v>
      </c>
      <c r="F22" s="4">
        <v>5</v>
      </c>
      <c r="G22" s="4">
        <v>4</v>
      </c>
      <c r="H22" s="4">
        <v>5</v>
      </c>
    </row>
    <row r="23" spans="4:8" x14ac:dyDescent="0.25">
      <c r="D23" s="71" t="str">
        <f>'Product Details'!E16</f>
        <v>Potato Chips</v>
      </c>
      <c r="E23" s="4">
        <v>12</v>
      </c>
      <c r="F23" s="4">
        <v>9</v>
      </c>
      <c r="G23" s="4">
        <v>12</v>
      </c>
      <c r="H23" s="4">
        <v>8</v>
      </c>
    </row>
    <row r="25" spans="4:8" x14ac:dyDescent="0.25">
      <c r="D25" s="8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D1:AE20"/>
  <sheetViews>
    <sheetView showGridLines="0" tabSelected="1" zoomScale="85" zoomScaleNormal="85" workbookViewId="0">
      <selection activeCell="F23" sqref="F23"/>
    </sheetView>
  </sheetViews>
  <sheetFormatPr defaultRowHeight="15" x14ac:dyDescent="0.25"/>
  <cols>
    <col min="4" max="4" width="20.5703125" customWidth="1"/>
    <col min="5" max="5" width="9.140625" customWidth="1"/>
    <col min="6" max="6" width="8" customWidth="1"/>
    <col min="7" max="7" width="5.28515625" customWidth="1"/>
    <col min="8" max="31" width="10.7109375" bestFit="1" customWidth="1"/>
  </cols>
  <sheetData>
    <row r="1" spans="4:31" s="9" customFormat="1" x14ac:dyDescent="0.25"/>
    <row r="2" spans="4:31" s="9" customFormat="1" x14ac:dyDescent="0.25"/>
    <row r="3" spans="4:31" s="9" customFormat="1" x14ac:dyDescent="0.25"/>
    <row r="4" spans="4:31" s="9" customFormat="1" x14ac:dyDescent="0.25"/>
    <row r="5" spans="4:31" x14ac:dyDescent="0.25">
      <c r="D5" s="70" t="s">
        <v>43</v>
      </c>
      <c r="E5" s="70"/>
      <c r="F5" s="70"/>
      <c r="G5" s="70"/>
    </row>
    <row r="6" spans="4:31" x14ac:dyDescent="0.25">
      <c r="D6" s="2"/>
      <c r="E6" s="109" t="s">
        <v>40</v>
      </c>
      <c r="F6" s="110"/>
      <c r="G6" s="111"/>
      <c r="H6" s="112">
        <v>2020</v>
      </c>
      <c r="I6" s="112"/>
      <c r="J6" s="112"/>
      <c r="K6" s="112"/>
      <c r="L6" s="112">
        <v>2021</v>
      </c>
      <c r="M6" s="112"/>
      <c r="N6" s="112"/>
      <c r="O6" s="112"/>
      <c r="P6" s="112">
        <v>2022</v>
      </c>
      <c r="Q6" s="112"/>
      <c r="R6" s="112"/>
      <c r="S6" s="112"/>
      <c r="T6" s="112">
        <v>2023</v>
      </c>
      <c r="U6" s="112"/>
      <c r="V6" s="112"/>
      <c r="W6" s="112"/>
      <c r="X6" s="112">
        <v>2024</v>
      </c>
      <c r="Y6" s="112"/>
      <c r="Z6" s="112"/>
      <c r="AA6" s="112"/>
      <c r="AB6" s="112">
        <v>2025</v>
      </c>
      <c r="AC6" s="112"/>
      <c r="AD6" s="112"/>
      <c r="AE6" s="112"/>
    </row>
    <row r="7" spans="4:31" x14ac:dyDescent="0.25">
      <c r="D7" s="3" t="str">
        <f>'Product Details'!E10</f>
        <v>Product Departments</v>
      </c>
      <c r="E7" s="6" t="s">
        <v>10</v>
      </c>
      <c r="F7" s="6" t="s">
        <v>38</v>
      </c>
      <c r="G7" s="6" t="s">
        <v>39</v>
      </c>
      <c r="H7" s="77" t="s">
        <v>13</v>
      </c>
      <c r="I7" s="77" t="s">
        <v>14</v>
      </c>
      <c r="J7" s="77" t="s">
        <v>15</v>
      </c>
      <c r="K7" s="77" t="s">
        <v>16</v>
      </c>
      <c r="L7" s="77" t="s">
        <v>13</v>
      </c>
      <c r="M7" s="77" t="s">
        <v>14</v>
      </c>
      <c r="N7" s="77" t="s">
        <v>15</v>
      </c>
      <c r="O7" s="77" t="s">
        <v>16</v>
      </c>
      <c r="P7" s="77" t="s">
        <v>13</v>
      </c>
      <c r="Q7" s="77" t="s">
        <v>14</v>
      </c>
      <c r="R7" s="77" t="s">
        <v>15</v>
      </c>
      <c r="S7" s="77" t="s">
        <v>16</v>
      </c>
      <c r="T7" s="77" t="s">
        <v>13</v>
      </c>
      <c r="U7" s="77" t="s">
        <v>14</v>
      </c>
      <c r="V7" s="77" t="s">
        <v>15</v>
      </c>
      <c r="W7" s="77" t="s">
        <v>16</v>
      </c>
      <c r="X7" s="77" t="s">
        <v>13</v>
      </c>
      <c r="Y7" s="77" t="s">
        <v>14</v>
      </c>
      <c r="Z7" s="77" t="s">
        <v>15</v>
      </c>
      <c r="AA7" s="77" t="s">
        <v>16</v>
      </c>
      <c r="AB7" s="77" t="s">
        <v>13</v>
      </c>
      <c r="AC7" s="77" t="s">
        <v>14</v>
      </c>
      <c r="AD7" s="77" t="s">
        <v>15</v>
      </c>
      <c r="AE7" s="77" t="s">
        <v>16</v>
      </c>
    </row>
    <row r="8" spans="4:31" x14ac:dyDescent="0.25">
      <c r="D8" s="2" t="str">
        <f>'Product Details'!E11</f>
        <v>Droids</v>
      </c>
      <c r="E8" s="2">
        <f>'Product Details'!F11</f>
        <v>6</v>
      </c>
      <c r="F8" s="2">
        <f>'Product Details'!G11</f>
        <v>1</v>
      </c>
      <c r="G8" s="2">
        <f>'Product Details'!H11</f>
        <v>2</v>
      </c>
      <c r="H8" s="81">
        <f>(Forecast!E10/($F8*$E8))*$G8/(INDEX('Control Panel'!$D$17:$H$23,MATCH(Output!$D8,'Control Panel'!$D$17:$D$23,0),MATCH(Output!H$7,'Control Panel'!$D$17:$H$17,0)))</f>
        <v>6137.583333333333</v>
      </c>
      <c r="I8" s="81">
        <f>(Forecast!F10/($F8*$E8))*$G8/(INDEX('Control Panel'!$D$17:$H$23,MATCH(Output!$D8,'Control Panel'!$D$17:$D$23,0),MATCH(Output!I$7,'Control Panel'!$D$17:$H$17,0)))</f>
        <v>4764.0666666666666</v>
      </c>
      <c r="J8" s="81">
        <f>(Forecast!G10/($F8*$E8))*$G8/(INDEX('Control Panel'!$D$17:$H$23,MATCH(Output!$D8,'Control Panel'!$D$17:$D$23,0),MATCH(Output!J$7,'Control Panel'!$D$17:$H$17,0)))</f>
        <v>5075.3888888888887</v>
      </c>
      <c r="K8" s="81">
        <f>(Forecast!H10/($F8*$E8))*$G8/(INDEX('Control Panel'!$D$17:$H$23,MATCH(Output!$D8,'Control Panel'!$D$17:$D$23,0),MATCH(Output!K$7,'Control Panel'!$D$17:$H$17,0)))</f>
        <v>5085.333333333333</v>
      </c>
      <c r="L8" s="81">
        <f>(Forecast!AH10/($F8*$E8))*$G8/(INDEX('Control Panel'!$D$17:$H$23,MATCH(Output!$D8,'Control Panel'!$D$17:$D$23,0),MATCH(Output!L$7,'Control Panel'!$D$17:$H$17,0)))</f>
        <v>6750</v>
      </c>
      <c r="M8" s="81">
        <f>(Forecast!AI10/($F8*$E8))*$G8/(INDEX('Control Panel'!$D$17:$H$23,MATCH(Output!$D8,'Control Panel'!$D$17:$D$23,0),MATCH(Output!M$7,'Control Panel'!$D$17:$H$17,0)))</f>
        <v>4933.3333333333339</v>
      </c>
      <c r="N8" s="81">
        <f>(Forecast!AJ10/($F8*$E8))*$G8/(INDEX('Control Panel'!$D$17:$H$23,MATCH(Output!$D8,'Control Panel'!$D$17:$D$23,0),MATCH(Output!N$7,'Control Panel'!$D$17:$H$17,0)))</f>
        <v>5166.666666666667</v>
      </c>
      <c r="O8" s="81">
        <f>(Forecast!AK10/($F8*$E8))*$G8/(INDEX('Control Panel'!$D$17:$H$23,MATCH(Output!$D8,'Control Panel'!$D$17:$D$23,0),MATCH(Output!O$7,'Control Panel'!$D$17:$H$17,0)))</f>
        <v>5333.333333333333</v>
      </c>
      <c r="P8" s="81">
        <f>(Forecast!AL10/($F8*$E8))*$G8/(INDEX('Control Panel'!$D$17:$H$23,MATCH(Output!$D8,'Control Panel'!$D$17:$D$23,0),MATCH(Output!P$7,'Control Panel'!$D$17:$H$17,0)))</f>
        <v>7000</v>
      </c>
      <c r="Q8" s="81">
        <f>(Forecast!AM10/($F8*$E8))*$G8/(INDEX('Control Panel'!$D$17:$H$23,MATCH(Output!$D8,'Control Panel'!$D$17:$D$23,0),MATCH(Output!Q$7,'Control Panel'!$D$17:$H$17,0)))</f>
        <v>5133.3333333333339</v>
      </c>
      <c r="R8" s="81">
        <f>(Forecast!AN10/($F8*$E8))*$G8/(INDEX('Control Panel'!$D$17:$H$23,MATCH(Output!$D8,'Control Panel'!$D$17:$D$23,0),MATCH(Output!R$7,'Control Panel'!$D$17:$H$17,0)))</f>
        <v>5388.8888888888887</v>
      </c>
      <c r="S8" s="81">
        <f>(Forecast!AO10/($F8*$E8))*$G8/(INDEX('Control Panel'!$D$17:$H$23,MATCH(Output!$D8,'Control Panel'!$D$17:$D$23,0),MATCH(Output!S$7,'Control Panel'!$D$17:$H$17,0)))</f>
        <v>5555.5555555555557</v>
      </c>
      <c r="T8" s="81">
        <f>(Forecast!AP10/($F8*$E8))*$G8/(INDEX('Control Panel'!$D$17:$H$23,MATCH(Output!$D8,'Control Panel'!$D$17:$D$23,0),MATCH(Output!T$7,'Control Panel'!$D$17:$H$17,0)))</f>
        <v>7250</v>
      </c>
      <c r="U8" s="81">
        <f>(Forecast!AQ10/($F8*$E8))*$G8/(INDEX('Control Panel'!$D$17:$H$23,MATCH(Output!$D8,'Control Panel'!$D$17:$D$23,0),MATCH(Output!U$7,'Control Panel'!$D$17:$H$17,0)))</f>
        <v>5333.3333333333339</v>
      </c>
      <c r="V8" s="81">
        <f>(Forecast!AR10/($F8*$E8))*$G8/(INDEX('Control Panel'!$D$17:$H$23,MATCH(Output!$D8,'Control Panel'!$D$17:$D$23,0),MATCH(Output!V$7,'Control Panel'!$D$17:$H$17,0)))</f>
        <v>5611.1111111111104</v>
      </c>
      <c r="W8" s="81">
        <f>(Forecast!AS10/($F8*$E8))*$G8/(INDEX('Control Panel'!$D$17:$H$23,MATCH(Output!$D8,'Control Panel'!$D$17:$D$23,0),MATCH(Output!W$7,'Control Panel'!$D$17:$H$17,0)))</f>
        <v>5777.7777777777774</v>
      </c>
      <c r="X8" s="81">
        <f>(Forecast!AT10/($F8*$E8))*$G8/(INDEX('Control Panel'!$D$17:$H$23,MATCH(Output!$D8,'Control Panel'!$D$17:$D$23,0),MATCH(Output!X$7,'Control Panel'!$D$17:$H$17,0)))</f>
        <v>7500</v>
      </c>
      <c r="Y8" s="81">
        <f>(Forecast!AU10/($F8*$E8))*$G8/(INDEX('Control Panel'!$D$17:$H$23,MATCH(Output!$D8,'Control Panel'!$D$17:$D$23,0),MATCH(Output!Y$7,'Control Panel'!$D$17:$H$17,0)))</f>
        <v>5533.3333333333339</v>
      </c>
      <c r="Z8" s="81">
        <f>(Forecast!AV10/($F8*$E8))*$G8/(INDEX('Control Panel'!$D$17:$H$23,MATCH(Output!$D8,'Control Panel'!$D$17:$D$23,0),MATCH(Output!Z$7,'Control Panel'!$D$17:$H$17,0)))</f>
        <v>5833.333333333333</v>
      </c>
      <c r="AA8" s="81">
        <f>(Forecast!AW10/($F8*$E8))*$G8/(INDEX('Control Panel'!$D$17:$H$23,MATCH(Output!$D8,'Control Panel'!$D$17:$D$23,0),MATCH(Output!AA$7,'Control Panel'!$D$17:$H$17,0)))</f>
        <v>6000</v>
      </c>
      <c r="AB8" s="81">
        <f>(Forecast!AX10/($F8*$E8))*$G8/(INDEX('Control Panel'!$D$17:$H$23,MATCH(Output!$D8,'Control Panel'!$D$17:$D$23,0),MATCH(Output!AB$7,'Control Panel'!$D$17:$H$17,0)))</f>
        <v>7833.333333333333</v>
      </c>
      <c r="AC8" s="81">
        <f>(Forecast!AY10/($F8*$E8))*$G8/(INDEX('Control Panel'!$D$17:$H$23,MATCH(Output!$D8,'Control Panel'!$D$17:$D$23,0),MATCH(Output!AC$7,'Control Panel'!$D$17:$H$17,0)))</f>
        <v>5733.3333333333339</v>
      </c>
      <c r="AD8" s="81">
        <f>(Forecast!AZ10/($F8*$E8))*$G8/(INDEX('Control Panel'!$D$17:$H$23,MATCH(Output!$D8,'Control Panel'!$D$17:$D$23,0),MATCH(Output!AD$7,'Control Panel'!$D$17:$H$17,0)))</f>
        <v>6055.5555555555557</v>
      </c>
      <c r="AE8" s="81">
        <f>(Forecast!BA10/($F8*$E8))*$G8/(INDEX('Control Panel'!$D$17:$H$23,MATCH(Output!$D8,'Control Panel'!$D$17:$D$23,0),MATCH(Output!AE$7,'Control Panel'!$D$17:$H$17,0)))</f>
        <v>6222.2222222222226</v>
      </c>
    </row>
    <row r="9" spans="4:31" x14ac:dyDescent="0.25">
      <c r="D9" s="2" t="str">
        <f>'Product Details'!E12</f>
        <v>Iron Man Suits</v>
      </c>
      <c r="E9" s="2">
        <f>'Product Details'!F12</f>
        <v>8</v>
      </c>
      <c r="F9" s="2">
        <f>'Product Details'!G12</f>
        <v>1</v>
      </c>
      <c r="G9" s="2">
        <f>'Product Details'!H12</f>
        <v>3</v>
      </c>
      <c r="H9" s="81">
        <f>(Forecast!E11/($F9*$E9))*$G9/(INDEX('Control Panel'!$D$17:$H$23,MATCH(Output!$D9,'Control Panel'!$D$17:$D$23,0),MATCH(Output!H$7,'Control Panel'!$D$17:$H$17,0)))</f>
        <v>334.40625</v>
      </c>
      <c r="I9" s="81">
        <f>(Forecast!F11/($F9*$E9))*$G9/(INDEX('Control Panel'!$D$17:$H$23,MATCH(Output!$D9,'Control Panel'!$D$17:$D$23,0),MATCH(Output!I$7,'Control Panel'!$D$17:$H$17,0)))</f>
        <v>681.9375</v>
      </c>
      <c r="J9" s="81">
        <f>(Forecast!G11/($F9*$E9))*$G9/(INDEX('Control Panel'!$D$17:$H$23,MATCH(Output!$D9,'Control Panel'!$D$17:$D$23,0),MATCH(Output!J$7,'Control Panel'!$D$17:$H$17,0)))</f>
        <v>795</v>
      </c>
      <c r="K9" s="81">
        <f>(Forecast!H11/($F9*$E9))*$G9/(INDEX('Control Panel'!$D$17:$H$23,MATCH(Output!$D9,'Control Panel'!$D$17:$D$23,0),MATCH(Output!K$7,'Control Panel'!$D$17:$H$17,0)))</f>
        <v>368.625</v>
      </c>
      <c r="L9" s="81">
        <f>(Forecast!AH11/($F9*$E9))*$G9/(INDEX('Control Panel'!$D$17:$H$23,MATCH(Output!$D9,'Control Panel'!$D$17:$D$23,0),MATCH(Output!L$7,'Control Panel'!$D$17:$H$17,0)))</f>
        <v>375</v>
      </c>
      <c r="M9" s="81">
        <f>(Forecast!AI11/($F9*$E9))*$G9/(INDEX('Control Panel'!$D$17:$H$23,MATCH(Output!$D9,'Control Panel'!$D$17:$D$23,0),MATCH(Output!M$7,'Control Panel'!$D$17:$H$17,0)))</f>
        <v>750</v>
      </c>
      <c r="N9" s="81">
        <f>(Forecast!AJ11/($F9*$E9))*$G9/(INDEX('Control Panel'!$D$17:$H$23,MATCH(Output!$D9,'Control Panel'!$D$17:$D$23,0),MATCH(Output!N$7,'Control Panel'!$D$17:$H$17,0)))</f>
        <v>750</v>
      </c>
      <c r="O9" s="81">
        <f>(Forecast!AK11/($F9*$E9))*$G9/(INDEX('Control Panel'!$D$17:$H$23,MATCH(Output!$D9,'Control Panel'!$D$17:$D$23,0),MATCH(Output!O$7,'Control Panel'!$D$17:$H$17,0)))</f>
        <v>375</v>
      </c>
      <c r="P9" s="81">
        <f>(Forecast!AL11/($F9*$E9))*$G9/(INDEX('Control Panel'!$D$17:$H$23,MATCH(Output!$D9,'Control Panel'!$D$17:$D$23,0),MATCH(Output!P$7,'Control Panel'!$D$17:$H$17,0)))</f>
        <v>375</v>
      </c>
      <c r="Q9" s="81">
        <f>(Forecast!AM11/($F9*$E9))*$G9/(INDEX('Control Panel'!$D$17:$H$23,MATCH(Output!$D9,'Control Panel'!$D$17:$D$23,0),MATCH(Output!Q$7,'Control Panel'!$D$17:$H$17,0)))</f>
        <v>750</v>
      </c>
      <c r="R9" s="81">
        <f>(Forecast!AN11/($F9*$E9))*$G9/(INDEX('Control Panel'!$D$17:$H$23,MATCH(Output!$D9,'Control Panel'!$D$17:$D$23,0),MATCH(Output!R$7,'Control Panel'!$D$17:$H$17,0)))</f>
        <v>750</v>
      </c>
      <c r="S9" s="81">
        <f>(Forecast!AO11/($F9*$E9))*$G9/(INDEX('Control Panel'!$D$17:$H$23,MATCH(Output!$D9,'Control Panel'!$D$17:$D$23,0),MATCH(Output!S$7,'Control Panel'!$D$17:$H$17,0)))</f>
        <v>375</v>
      </c>
      <c r="T9" s="81">
        <f>(Forecast!AP11/($F9*$E9))*$G9/(INDEX('Control Panel'!$D$17:$H$23,MATCH(Output!$D9,'Control Panel'!$D$17:$D$23,0),MATCH(Output!T$7,'Control Panel'!$D$17:$H$17,0)))</f>
        <v>375</v>
      </c>
      <c r="U9" s="81">
        <f>(Forecast!AQ11/($F9*$E9))*$G9/(INDEX('Control Panel'!$D$17:$H$23,MATCH(Output!$D9,'Control Panel'!$D$17:$D$23,0),MATCH(Output!U$7,'Control Panel'!$D$17:$H$17,0)))</f>
        <v>750</v>
      </c>
      <c r="V9" s="81">
        <f>(Forecast!AR11/($F9*$E9))*$G9/(INDEX('Control Panel'!$D$17:$H$23,MATCH(Output!$D9,'Control Panel'!$D$17:$D$23,0),MATCH(Output!V$7,'Control Panel'!$D$17:$H$17,0)))</f>
        <v>750</v>
      </c>
      <c r="W9" s="81">
        <f>(Forecast!AS11/($F9*$E9))*$G9/(INDEX('Control Panel'!$D$17:$H$23,MATCH(Output!$D9,'Control Panel'!$D$17:$D$23,0),MATCH(Output!W$7,'Control Panel'!$D$17:$H$17,0)))</f>
        <v>375</v>
      </c>
      <c r="X9" s="81">
        <f>(Forecast!AT11/($F9*$E9))*$G9/(INDEX('Control Panel'!$D$17:$H$23,MATCH(Output!$D9,'Control Panel'!$D$17:$D$23,0),MATCH(Output!X$7,'Control Panel'!$D$17:$H$17,0)))</f>
        <v>375</v>
      </c>
      <c r="Y9" s="81">
        <f>(Forecast!AU11/($F9*$E9))*$G9/(INDEX('Control Panel'!$D$17:$H$23,MATCH(Output!$D9,'Control Panel'!$D$17:$D$23,0),MATCH(Output!Y$7,'Control Panel'!$D$17:$H$17,0)))</f>
        <v>750</v>
      </c>
      <c r="Z9" s="81">
        <f>(Forecast!AV11/($F9*$E9))*$G9/(INDEX('Control Panel'!$D$17:$H$23,MATCH(Output!$D9,'Control Panel'!$D$17:$D$23,0),MATCH(Output!Z$7,'Control Panel'!$D$17:$H$17,0)))</f>
        <v>750</v>
      </c>
      <c r="AA9" s="81">
        <f>(Forecast!AW11/($F9*$E9))*$G9/(INDEX('Control Panel'!$D$17:$H$23,MATCH(Output!$D9,'Control Panel'!$D$17:$D$23,0),MATCH(Output!AA$7,'Control Panel'!$D$17:$H$17,0)))</f>
        <v>375</v>
      </c>
      <c r="AB9" s="81">
        <f>(Forecast!AX11/($F9*$E9))*$G9/(INDEX('Control Panel'!$D$17:$H$23,MATCH(Output!$D9,'Control Panel'!$D$17:$D$23,0),MATCH(Output!AB$7,'Control Panel'!$D$17:$H$17,0)))</f>
        <v>375</v>
      </c>
      <c r="AC9" s="81">
        <f>(Forecast!AY11/($F9*$E9))*$G9/(INDEX('Control Panel'!$D$17:$H$23,MATCH(Output!$D9,'Control Panel'!$D$17:$D$23,0),MATCH(Output!AC$7,'Control Panel'!$D$17:$H$17,0)))</f>
        <v>750</v>
      </c>
      <c r="AD9" s="81">
        <f>(Forecast!AZ11/($F9*$E9))*$G9/(INDEX('Control Panel'!$D$17:$H$23,MATCH(Output!$D9,'Control Panel'!$D$17:$D$23,0),MATCH(Output!AD$7,'Control Panel'!$D$17:$H$17,0)))</f>
        <v>750</v>
      </c>
      <c r="AE9" s="81">
        <f>(Forecast!BA11/($F9*$E9))*$G9/(INDEX('Control Panel'!$D$17:$H$23,MATCH(Output!$D9,'Control Panel'!$D$17:$D$23,0),MATCH(Output!AE$7,'Control Panel'!$D$17:$H$17,0)))</f>
        <v>375</v>
      </c>
    </row>
    <row r="10" spans="4:31" x14ac:dyDescent="0.25">
      <c r="D10" s="2" t="str">
        <f>'Product Details'!E13</f>
        <v>Light Sabers</v>
      </c>
      <c r="E10" s="2">
        <f>'Product Details'!F13</f>
        <v>6</v>
      </c>
      <c r="F10" s="2">
        <f>'Product Details'!G13</f>
        <v>4</v>
      </c>
      <c r="G10" s="2">
        <f>'Product Details'!H13</f>
        <v>1</v>
      </c>
      <c r="H10" s="81">
        <f>(Forecast!E12/($F10*$E10))*$G10/(INDEX('Control Panel'!$D$17:$H$23,MATCH(Output!$D10,'Control Panel'!$D$17:$D$23,0),MATCH(Output!H$7,'Control Panel'!$D$17:$H$17,0)))</f>
        <v>292.16666666666669</v>
      </c>
      <c r="I10" s="81">
        <f>(Forecast!F12/($F10*$E10))*$G10/(INDEX('Control Panel'!$D$17:$H$23,MATCH(Output!$D10,'Control Panel'!$D$17:$D$23,0),MATCH(Output!I$7,'Control Panel'!$D$17:$H$17,0)))</f>
        <v>563.99166666666667</v>
      </c>
      <c r="J10" s="81">
        <f>(Forecast!G12/($F10*$E10))*$G10/(INDEX('Control Panel'!$D$17:$H$23,MATCH(Output!$D10,'Control Panel'!$D$17:$D$23,0),MATCH(Output!J$7,'Control Panel'!$D$17:$H$17,0)))</f>
        <v>119.70833333333333</v>
      </c>
      <c r="K10" s="81">
        <f>(Forecast!H12/($F10*$E10))*$G10/(INDEX('Control Panel'!$D$17:$H$23,MATCH(Output!$D10,'Control Panel'!$D$17:$D$23,0),MATCH(Output!K$7,'Control Panel'!$D$17:$H$17,0)))</f>
        <v>309.9375</v>
      </c>
      <c r="L10" s="81">
        <f>(Forecast!AH12/($F10*$E10))*$G10/(INDEX('Control Panel'!$D$17:$H$23,MATCH(Output!$D10,'Control Panel'!$D$17:$D$23,0),MATCH(Output!L$7,'Control Panel'!$D$17:$H$17,0)))</f>
        <v>315.47619047619048</v>
      </c>
      <c r="M10" s="81">
        <f>(Forecast!AI12/($F10*$E10))*$G10/(INDEX('Control Panel'!$D$17:$H$23,MATCH(Output!$D10,'Control Panel'!$D$17:$D$23,0),MATCH(Output!M$7,'Control Panel'!$D$17:$H$17,0)))</f>
        <v>600</v>
      </c>
      <c r="N10" s="81">
        <f>(Forecast!AJ12/($F10*$E10))*$G10/(INDEX('Control Panel'!$D$17:$H$23,MATCH(Output!$D10,'Control Panel'!$D$17:$D$23,0),MATCH(Output!N$7,'Control Panel'!$D$17:$H$17,0)))</f>
        <v>125</v>
      </c>
      <c r="O10" s="81">
        <f>(Forecast!AK12/($F10*$E10))*$G10/(INDEX('Control Panel'!$D$17:$H$23,MATCH(Output!$D10,'Control Panel'!$D$17:$D$23,0),MATCH(Output!O$7,'Control Panel'!$D$17:$H$17,0)))</f>
        <v>319.44444444444446</v>
      </c>
      <c r="P10" s="81">
        <f>(Forecast!AL12/($F10*$E10))*$G10/(INDEX('Control Panel'!$D$17:$H$23,MATCH(Output!$D10,'Control Panel'!$D$17:$D$23,0),MATCH(Output!P$7,'Control Panel'!$D$17:$H$17,0)))</f>
        <v>339.28571428571428</v>
      </c>
      <c r="Q10" s="81">
        <f>(Forecast!AM12/($F10*$E10))*$G10/(INDEX('Control Panel'!$D$17:$H$23,MATCH(Output!$D10,'Control Panel'!$D$17:$D$23,0),MATCH(Output!Q$7,'Control Panel'!$D$17:$H$17,0)))</f>
        <v>641.66666666666674</v>
      </c>
      <c r="R10" s="81">
        <f>(Forecast!AN12/($F10*$E10))*$G10/(INDEX('Control Panel'!$D$17:$H$23,MATCH(Output!$D10,'Control Panel'!$D$17:$D$23,0),MATCH(Output!R$7,'Control Panel'!$D$17:$H$17,0)))</f>
        <v>135.41666666666666</v>
      </c>
      <c r="S10" s="81">
        <f>(Forecast!AO12/($F10*$E10))*$G10/(INDEX('Control Panel'!$D$17:$H$23,MATCH(Output!$D10,'Control Panel'!$D$17:$D$23,0),MATCH(Output!S$7,'Control Panel'!$D$17:$H$17,0)))</f>
        <v>340.27777777777777</v>
      </c>
      <c r="T10" s="81">
        <f>(Forecast!AP12/($F10*$E10))*$G10/(INDEX('Control Panel'!$D$17:$H$23,MATCH(Output!$D10,'Control Panel'!$D$17:$D$23,0),MATCH(Output!T$7,'Control Panel'!$D$17:$H$17,0)))</f>
        <v>363.09523809523807</v>
      </c>
      <c r="U10" s="81">
        <f>(Forecast!AQ12/($F10*$E10))*$G10/(INDEX('Control Panel'!$D$17:$H$23,MATCH(Output!$D10,'Control Panel'!$D$17:$D$23,0),MATCH(Output!U$7,'Control Panel'!$D$17:$H$17,0)))</f>
        <v>683.33333333333326</v>
      </c>
      <c r="V10" s="81">
        <f>(Forecast!AR12/($F10*$E10))*$G10/(INDEX('Control Panel'!$D$17:$H$23,MATCH(Output!$D10,'Control Panel'!$D$17:$D$23,0),MATCH(Output!V$7,'Control Panel'!$D$17:$H$17,0)))</f>
        <v>145.83333333333334</v>
      </c>
      <c r="W10" s="81">
        <f>(Forecast!AS12/($F10*$E10))*$G10/(INDEX('Control Panel'!$D$17:$H$23,MATCH(Output!$D10,'Control Panel'!$D$17:$D$23,0),MATCH(Output!W$7,'Control Panel'!$D$17:$H$17,0)))</f>
        <v>361.11111111111109</v>
      </c>
      <c r="X10" s="81">
        <f>(Forecast!AT12/($F10*$E10))*$G10/(INDEX('Control Panel'!$D$17:$H$23,MATCH(Output!$D10,'Control Panel'!$D$17:$D$23,0),MATCH(Output!X$7,'Control Panel'!$D$17:$H$17,0)))</f>
        <v>386.90476190476193</v>
      </c>
      <c r="Y10" s="81">
        <f>(Forecast!AU12/($F10*$E10))*$G10/(INDEX('Control Panel'!$D$17:$H$23,MATCH(Output!$D10,'Control Panel'!$D$17:$D$23,0),MATCH(Output!Y$7,'Control Panel'!$D$17:$H$17,0)))</f>
        <v>733.33333333333326</v>
      </c>
      <c r="Z10" s="81">
        <f>(Forecast!AV12/($F10*$E10))*$G10/(INDEX('Control Panel'!$D$17:$H$23,MATCH(Output!$D10,'Control Panel'!$D$17:$D$23,0),MATCH(Output!Z$7,'Control Panel'!$D$17:$H$17,0)))</f>
        <v>156.25</v>
      </c>
      <c r="AA10" s="81">
        <f>(Forecast!AW12/($F10*$E10))*$G10/(INDEX('Control Panel'!$D$17:$H$23,MATCH(Output!$D10,'Control Panel'!$D$17:$D$23,0),MATCH(Output!AA$7,'Control Panel'!$D$17:$H$17,0)))</f>
        <v>388.88888888888891</v>
      </c>
      <c r="AB10" s="81">
        <f>(Forecast!AX12/($F10*$E10))*$G10/(INDEX('Control Panel'!$D$17:$H$23,MATCH(Output!$D10,'Control Panel'!$D$17:$D$23,0),MATCH(Output!AB$7,'Control Panel'!$D$17:$H$17,0)))</f>
        <v>416.66666666666663</v>
      </c>
      <c r="AC10" s="81">
        <f>(Forecast!AY12/($F10*$E10))*$G10/(INDEX('Control Panel'!$D$17:$H$23,MATCH(Output!$D10,'Control Panel'!$D$17:$D$23,0),MATCH(Output!AC$7,'Control Panel'!$D$17:$H$17,0)))</f>
        <v>783.33333333333326</v>
      </c>
      <c r="AD10" s="81">
        <f>(Forecast!AZ12/($F10*$E10))*$G10/(INDEX('Control Panel'!$D$17:$H$23,MATCH(Output!$D10,'Control Panel'!$D$17:$D$23,0),MATCH(Output!AD$7,'Control Panel'!$D$17:$H$17,0)))</f>
        <v>166.66666666666666</v>
      </c>
      <c r="AE10" s="81">
        <f>(Forecast!BA12/($F10*$E10))*$G10/(INDEX('Control Panel'!$D$17:$H$23,MATCH(Output!$D10,'Control Panel'!$D$17:$D$23,0),MATCH(Output!AE$7,'Control Panel'!$D$17:$H$17,0)))</f>
        <v>416.66666666666669</v>
      </c>
    </row>
    <row r="11" spans="4:31" x14ac:dyDescent="0.25">
      <c r="D11" s="2" t="str">
        <f>'Product Details'!E14</f>
        <v>Walker Kits</v>
      </c>
      <c r="E11" s="2">
        <f>'Product Details'!F14</f>
        <v>4</v>
      </c>
      <c r="F11" s="2">
        <f>'Product Details'!G14</f>
        <v>1</v>
      </c>
      <c r="G11" s="2">
        <f>'Product Details'!H14</f>
        <v>10</v>
      </c>
      <c r="H11" s="81">
        <f>(Forecast!E13/($F11*$E11))*$G11/(INDEX('Control Panel'!$D$17:$H$23,MATCH(Output!$D11,'Control Panel'!$D$17:$D$23,0),MATCH(Output!H$7,'Control Panel'!$D$17:$H$17,0)))</f>
        <v>4476.666666666667</v>
      </c>
      <c r="I11" s="81">
        <f>(Forecast!F13/($F11*$E11))*$G11/(INDEX('Control Panel'!$D$17:$H$23,MATCH(Output!$D11,'Control Panel'!$D$17:$D$23,0),MATCH(Output!I$7,'Control Panel'!$D$17:$H$17,0)))</f>
        <v>1991.25</v>
      </c>
      <c r="J11" s="81">
        <f>(Forecast!G13/($F11*$E11))*$G11/(INDEX('Control Panel'!$D$17:$H$23,MATCH(Output!$D11,'Control Panel'!$D$17:$D$23,0),MATCH(Output!J$7,'Control Panel'!$D$17:$H$17,0)))</f>
        <v>1736.25</v>
      </c>
      <c r="K11" s="81">
        <f>(Forecast!H13/($F11*$E11))*$G11/(INDEX('Control Panel'!$D$17:$H$23,MATCH(Output!$D11,'Control Panel'!$D$17:$D$23,0),MATCH(Output!K$7,'Control Panel'!$D$17:$H$17,0)))</f>
        <v>2447.5</v>
      </c>
      <c r="L11" s="81">
        <f>(Forecast!AH13/($F11*$E11))*$G11/(INDEX('Control Panel'!$D$17:$H$23,MATCH(Output!$D11,'Control Panel'!$D$17:$D$23,0),MATCH(Output!L$7,'Control Panel'!$D$17:$H$17,0)))</f>
        <v>5000</v>
      </c>
      <c r="M11" s="81">
        <f>(Forecast!AI13/($F11*$E11))*$G11/(INDEX('Control Panel'!$D$17:$H$23,MATCH(Output!$D11,'Control Panel'!$D$17:$D$23,0),MATCH(Output!M$7,'Control Panel'!$D$17:$H$17,0)))</f>
        <v>2500</v>
      </c>
      <c r="N11" s="81">
        <f>(Forecast!AJ13/($F11*$E11))*$G11/(INDEX('Control Panel'!$D$17:$H$23,MATCH(Output!$D11,'Control Panel'!$D$17:$D$23,0),MATCH(Output!N$7,'Control Panel'!$D$17:$H$17,0)))</f>
        <v>1250</v>
      </c>
      <c r="O11" s="81">
        <f>(Forecast!AK13/($F11*$E11))*$G11/(INDEX('Control Panel'!$D$17:$H$23,MATCH(Output!$D11,'Control Panel'!$D$17:$D$23,0),MATCH(Output!O$7,'Control Panel'!$D$17:$H$17,0)))</f>
        <v>2500</v>
      </c>
      <c r="P11" s="81">
        <f>(Forecast!AL13/($F11*$E11))*$G11/(INDEX('Control Panel'!$D$17:$H$23,MATCH(Output!$D11,'Control Panel'!$D$17:$D$23,0),MATCH(Output!P$7,'Control Panel'!$D$17:$H$17,0)))</f>
        <v>5000</v>
      </c>
      <c r="Q11" s="81">
        <f>(Forecast!AM13/($F11*$E11))*$G11/(INDEX('Control Panel'!$D$17:$H$23,MATCH(Output!$D11,'Control Panel'!$D$17:$D$23,0),MATCH(Output!Q$7,'Control Panel'!$D$17:$H$17,0)))</f>
        <v>2500</v>
      </c>
      <c r="R11" s="81">
        <f>(Forecast!AN13/($F11*$E11))*$G11/(INDEX('Control Panel'!$D$17:$H$23,MATCH(Output!$D11,'Control Panel'!$D$17:$D$23,0),MATCH(Output!R$7,'Control Panel'!$D$17:$H$17,0)))</f>
        <v>1250</v>
      </c>
      <c r="S11" s="81">
        <f>(Forecast!AO13/($F11*$E11))*$G11/(INDEX('Control Panel'!$D$17:$H$23,MATCH(Output!$D11,'Control Panel'!$D$17:$D$23,0),MATCH(Output!S$7,'Control Panel'!$D$17:$H$17,0)))</f>
        <v>2500</v>
      </c>
      <c r="T11" s="81">
        <f>(Forecast!AP13/($F11*$E11))*$G11/(INDEX('Control Panel'!$D$17:$H$23,MATCH(Output!$D11,'Control Panel'!$D$17:$D$23,0),MATCH(Output!T$7,'Control Panel'!$D$17:$H$17,0)))</f>
        <v>5000</v>
      </c>
      <c r="U11" s="81">
        <f>(Forecast!AQ13/($F11*$E11))*$G11/(INDEX('Control Panel'!$D$17:$H$23,MATCH(Output!$D11,'Control Panel'!$D$17:$D$23,0),MATCH(Output!U$7,'Control Panel'!$D$17:$H$17,0)))</f>
        <v>2500</v>
      </c>
      <c r="V11" s="81">
        <f>(Forecast!AR13/($F11*$E11))*$G11/(INDEX('Control Panel'!$D$17:$H$23,MATCH(Output!$D11,'Control Panel'!$D$17:$D$23,0),MATCH(Output!V$7,'Control Panel'!$D$17:$H$17,0)))</f>
        <v>1250</v>
      </c>
      <c r="W11" s="81">
        <f>(Forecast!AS13/($F11*$E11))*$G11/(INDEX('Control Panel'!$D$17:$H$23,MATCH(Output!$D11,'Control Panel'!$D$17:$D$23,0),MATCH(Output!W$7,'Control Panel'!$D$17:$H$17,0)))</f>
        <v>2500</v>
      </c>
      <c r="X11" s="81">
        <f>(Forecast!AT13/($F11*$E11))*$G11/(INDEX('Control Panel'!$D$17:$H$23,MATCH(Output!$D11,'Control Panel'!$D$17:$D$23,0),MATCH(Output!X$7,'Control Panel'!$D$17:$H$17,0)))</f>
        <v>5000</v>
      </c>
      <c r="Y11" s="81">
        <f>(Forecast!AU13/($F11*$E11))*$G11/(INDEX('Control Panel'!$D$17:$H$23,MATCH(Output!$D11,'Control Panel'!$D$17:$D$23,0),MATCH(Output!Y$7,'Control Panel'!$D$17:$H$17,0)))</f>
        <v>2500</v>
      </c>
      <c r="Z11" s="81">
        <f>(Forecast!AV13/($F11*$E11))*$G11/(INDEX('Control Panel'!$D$17:$H$23,MATCH(Output!$D11,'Control Panel'!$D$17:$D$23,0),MATCH(Output!Z$7,'Control Panel'!$D$17:$H$17,0)))</f>
        <v>1250</v>
      </c>
      <c r="AA11" s="81">
        <f>(Forecast!AW13/($F11*$E11))*$G11/(INDEX('Control Panel'!$D$17:$H$23,MATCH(Output!$D11,'Control Panel'!$D$17:$D$23,0),MATCH(Output!AA$7,'Control Panel'!$D$17:$H$17,0)))</f>
        <v>2500</v>
      </c>
      <c r="AB11" s="81">
        <f>(Forecast!AX13/($F11*$E11))*$G11/(INDEX('Control Panel'!$D$17:$H$23,MATCH(Output!$D11,'Control Panel'!$D$17:$D$23,0),MATCH(Output!AB$7,'Control Panel'!$D$17:$H$17,0)))</f>
        <v>5000</v>
      </c>
      <c r="AC11" s="81">
        <f>(Forecast!AY13/($F11*$E11))*$G11/(INDEX('Control Panel'!$D$17:$H$23,MATCH(Output!$D11,'Control Panel'!$D$17:$D$23,0),MATCH(Output!AC$7,'Control Panel'!$D$17:$H$17,0)))</f>
        <v>2500</v>
      </c>
      <c r="AD11" s="81">
        <f>(Forecast!AZ13/($F11*$E11))*$G11/(INDEX('Control Panel'!$D$17:$H$23,MATCH(Output!$D11,'Control Panel'!$D$17:$D$23,0),MATCH(Output!AD$7,'Control Panel'!$D$17:$H$17,0)))</f>
        <v>1250</v>
      </c>
      <c r="AE11" s="81">
        <f>(Forecast!BA13/($F11*$E11))*$G11/(INDEX('Control Panel'!$D$17:$H$23,MATCH(Output!$D11,'Control Panel'!$D$17:$D$23,0),MATCH(Output!AE$7,'Control Panel'!$D$17:$H$17,0)))</f>
        <v>2500</v>
      </c>
    </row>
    <row r="12" spans="4:31" x14ac:dyDescent="0.25">
      <c r="D12" s="2" t="str">
        <f>'Product Details'!E15</f>
        <v>Stormtrooper Helmets (cushioned)</v>
      </c>
      <c r="E12" s="2">
        <f>'Product Details'!F15</f>
        <v>6</v>
      </c>
      <c r="F12" s="2">
        <f>'Product Details'!G15</f>
        <v>4</v>
      </c>
      <c r="G12" s="2">
        <f>'Product Details'!H15</f>
        <v>2</v>
      </c>
      <c r="H12" s="81">
        <f>(Forecast!E14/($F12*$E12))*$G12/(INDEX('Control Panel'!$D$17:$H$23,MATCH(Output!$D12,'Control Panel'!$D$17:$D$23,0),MATCH(Output!H$7,'Control Panel'!$D$17:$H$17,0)))</f>
        <v>1490.8541666666667</v>
      </c>
      <c r="I12" s="81">
        <f>(Forecast!F14/($F12*$E12))*$G12/(INDEX('Control Panel'!$D$17:$H$23,MATCH(Output!$D12,'Control Panel'!$D$17:$D$23,0),MATCH(Output!I$7,'Control Panel'!$D$17:$H$17,0)))</f>
        <v>495.16666666666669</v>
      </c>
      <c r="J12" s="81">
        <f>(Forecast!G14/($F12*$E12))*$G12/(INDEX('Control Panel'!$D$17:$H$23,MATCH(Output!$D12,'Control Panel'!$D$17:$D$23,0),MATCH(Output!J$7,'Control Panel'!$D$17:$H$17,0)))</f>
        <v>1814.8541666666667</v>
      </c>
      <c r="K12" s="81">
        <f>(Forecast!H14/($F12*$E12))*$G12/(INDEX('Control Panel'!$D$17:$H$23,MATCH(Output!$D12,'Control Panel'!$D$17:$D$23,0),MATCH(Output!K$7,'Control Panel'!$D$17:$H$17,0)))</f>
        <v>1194.5166666666667</v>
      </c>
      <c r="L12" s="81">
        <f>(Forecast!AH14/($F12*$E12))*$G12/(INDEX('Control Panel'!$D$17:$H$23,MATCH(Output!$D12,'Control Panel'!$D$17:$D$23,0),MATCH(Output!L$7,'Control Panel'!$D$17:$H$17,0)))</f>
        <v>1791.6666666666667</v>
      </c>
      <c r="M12" s="81">
        <f>(Forecast!AI14/($F12*$E12))*$G12/(INDEX('Control Panel'!$D$17:$H$23,MATCH(Output!$D12,'Control Panel'!$D$17:$D$23,0),MATCH(Output!M$7,'Control Panel'!$D$17:$H$17,0)))</f>
        <v>516.66666666666674</v>
      </c>
      <c r="N12" s="81">
        <f>(Forecast!AJ14/($F12*$E12))*$G12/(INDEX('Control Panel'!$D$17:$H$23,MATCH(Output!$D12,'Control Panel'!$D$17:$D$23,0),MATCH(Output!N$7,'Control Panel'!$D$17:$H$17,0)))</f>
        <v>1895.8333333333333</v>
      </c>
      <c r="O12" s="81">
        <f>(Forecast!AK14/($F12*$E12))*$G12/(INDEX('Control Panel'!$D$17:$H$23,MATCH(Output!$D12,'Control Panel'!$D$17:$D$23,0),MATCH(Output!O$7,'Control Panel'!$D$17:$H$17,0)))</f>
        <v>1250</v>
      </c>
      <c r="P12" s="81">
        <f>(Forecast!AL14/($F12*$E12))*$G12/(INDEX('Control Panel'!$D$17:$H$23,MATCH(Output!$D12,'Control Panel'!$D$17:$D$23,0),MATCH(Output!P$7,'Control Panel'!$D$17:$H$17,0)))</f>
        <v>2145.8333333333335</v>
      </c>
      <c r="Q12" s="81">
        <f>(Forecast!AM14/($F12*$E12))*$G12/(INDEX('Control Panel'!$D$17:$H$23,MATCH(Output!$D12,'Control Panel'!$D$17:$D$23,0),MATCH(Output!Q$7,'Control Panel'!$D$17:$H$17,0)))</f>
        <v>616.66666666666674</v>
      </c>
      <c r="R12" s="81">
        <f>(Forecast!AN14/($F12*$E12))*$G12/(INDEX('Control Panel'!$D$17:$H$23,MATCH(Output!$D12,'Control Panel'!$D$17:$D$23,0),MATCH(Output!R$7,'Control Panel'!$D$17:$H$17,0)))</f>
        <v>2270.8333333333335</v>
      </c>
      <c r="S12" s="81">
        <f>(Forecast!AO14/($F12*$E12))*$G12/(INDEX('Control Panel'!$D$17:$H$23,MATCH(Output!$D12,'Control Panel'!$D$17:$D$23,0),MATCH(Output!S$7,'Control Panel'!$D$17:$H$17,0)))</f>
        <v>1500</v>
      </c>
      <c r="T12" s="81">
        <f>(Forecast!AP14/($F12*$E12))*$G12/(INDEX('Control Panel'!$D$17:$H$23,MATCH(Output!$D12,'Control Panel'!$D$17:$D$23,0),MATCH(Output!T$7,'Control Panel'!$D$17:$H$17,0)))</f>
        <v>2354.1666666666665</v>
      </c>
      <c r="U12" s="81">
        <f>(Forecast!AQ14/($F12*$E12))*$G12/(INDEX('Control Panel'!$D$17:$H$23,MATCH(Output!$D12,'Control Panel'!$D$17:$D$23,0),MATCH(Output!U$7,'Control Panel'!$D$17:$H$17,0)))</f>
        <v>683.33333333333326</v>
      </c>
      <c r="V12" s="81">
        <f>(Forecast!AR14/($F12*$E12))*$G12/(INDEX('Control Panel'!$D$17:$H$23,MATCH(Output!$D12,'Control Panel'!$D$17:$D$23,0),MATCH(Output!V$7,'Control Panel'!$D$17:$H$17,0)))</f>
        <v>2500</v>
      </c>
      <c r="W12" s="81">
        <f>(Forecast!AS14/($F12*$E12))*$G12/(INDEX('Control Panel'!$D$17:$H$23,MATCH(Output!$D12,'Control Panel'!$D$17:$D$23,0),MATCH(Output!W$7,'Control Panel'!$D$17:$H$17,0)))</f>
        <v>1650</v>
      </c>
      <c r="X12" s="81">
        <f>(Forecast!AT14/($F12*$E12))*$G12/(INDEX('Control Panel'!$D$17:$H$23,MATCH(Output!$D12,'Control Panel'!$D$17:$D$23,0),MATCH(Output!X$7,'Control Panel'!$D$17:$H$17,0)))</f>
        <v>2583.3333333333335</v>
      </c>
      <c r="Y12" s="81">
        <f>(Forecast!AU14/($F12*$E12))*$G12/(INDEX('Control Panel'!$D$17:$H$23,MATCH(Output!$D12,'Control Panel'!$D$17:$D$23,0),MATCH(Output!Y$7,'Control Panel'!$D$17:$H$17,0)))</f>
        <v>750</v>
      </c>
      <c r="Z12" s="81">
        <f>(Forecast!AV14/($F12*$E12))*$G12/(INDEX('Control Panel'!$D$17:$H$23,MATCH(Output!$D12,'Control Panel'!$D$17:$D$23,0),MATCH(Output!Z$7,'Control Panel'!$D$17:$H$17,0)))</f>
        <v>2750</v>
      </c>
      <c r="AA12" s="81">
        <f>(Forecast!AW14/($F12*$E12))*$G12/(INDEX('Control Panel'!$D$17:$H$23,MATCH(Output!$D12,'Control Panel'!$D$17:$D$23,0),MATCH(Output!AA$7,'Control Panel'!$D$17:$H$17,0)))</f>
        <v>1816.6666666666667</v>
      </c>
      <c r="AB12" s="81">
        <f>(Forecast!AX14/($F12*$E12))*$G12/(INDEX('Control Panel'!$D$17:$H$23,MATCH(Output!$D12,'Control Panel'!$D$17:$D$23,0),MATCH(Output!AB$7,'Control Panel'!$D$17:$H$17,0)))</f>
        <v>2833.3333333333335</v>
      </c>
      <c r="AC12" s="81">
        <f>(Forecast!AY14/($F12*$E12))*$G12/(INDEX('Control Panel'!$D$17:$H$23,MATCH(Output!$D12,'Control Panel'!$D$17:$D$23,0),MATCH(Output!AC$7,'Control Panel'!$D$17:$H$17,0)))</f>
        <v>833.33333333333337</v>
      </c>
      <c r="AD12" s="81">
        <f>(Forecast!AZ14/($F12*$E12))*$G12/(INDEX('Control Panel'!$D$17:$H$23,MATCH(Output!$D12,'Control Panel'!$D$17:$D$23,0),MATCH(Output!AD$7,'Control Panel'!$D$17:$H$17,0)))</f>
        <v>3020.8333333333335</v>
      </c>
      <c r="AE12" s="81">
        <f>(Forecast!BA14/($F12*$E12))*$G12/(INDEX('Control Panel'!$D$17:$H$23,MATCH(Output!$D12,'Control Panel'!$D$17:$D$23,0),MATCH(Output!AE$7,'Control Panel'!$D$17:$H$17,0)))</f>
        <v>2000</v>
      </c>
    </row>
    <row r="13" spans="4:31" ht="15.75" thickBot="1" x14ac:dyDescent="0.3">
      <c r="D13" s="74" t="str">
        <f>'Product Details'!E16</f>
        <v>Potato Chips</v>
      </c>
      <c r="E13" s="74">
        <f>'Product Details'!F16</f>
        <v>6</v>
      </c>
      <c r="F13" s="74">
        <f>'Product Details'!G16</f>
        <v>6</v>
      </c>
      <c r="G13" s="74">
        <f>'Product Details'!H16</f>
        <v>1</v>
      </c>
      <c r="H13" s="81">
        <f>(Forecast!E15/($F13*$E13))*$G13/(INDEX('Control Panel'!$D$17:$H$23,MATCH(Output!$D13,'Control Panel'!$D$17:$D$23,0),MATCH(Output!H$7,'Control Panel'!$D$17:$H$17,0)))</f>
        <v>1040.6064814814815</v>
      </c>
      <c r="I13" s="81">
        <f>(Forecast!F15/($F13*$E13))*$G13/(INDEX('Control Panel'!$D$17:$H$23,MATCH(Output!$D13,'Control Panel'!$D$17:$D$23,0),MATCH(Output!I$7,'Control Panel'!$D$17:$H$17,0)))</f>
        <v>2140.3179012345677</v>
      </c>
      <c r="J13" s="81">
        <f>(Forecast!G15/($F13*$E13))*$G13/(INDEX('Control Panel'!$D$17:$H$23,MATCH(Output!$D13,'Control Panel'!$D$17:$D$23,0),MATCH(Output!J$7,'Control Panel'!$D$17:$H$17,0)))</f>
        <v>279.91666666666669</v>
      </c>
      <c r="K13" s="81">
        <f>(Forecast!H15/($F13*$E13))*$G13/(INDEX('Control Panel'!$D$17:$H$23,MATCH(Output!$D13,'Control Panel'!$D$17:$D$23,0),MATCH(Output!K$7,'Control Panel'!$D$17:$H$17,0)))</f>
        <v>2252.9131944444443</v>
      </c>
      <c r="L13" s="81">
        <f>(Forecast!AH15/($F13*$E13))*$G13/(INDEX('Control Panel'!$D$17:$H$23,MATCH(Output!$D13,'Control Panel'!$D$17:$D$23,0),MATCH(Output!L$7,'Control Panel'!$D$17:$H$17,0)))</f>
        <v>1062.5</v>
      </c>
      <c r="M13" s="81">
        <f>(Forecast!AI15/($F13*$E13))*$G13/(INDEX('Control Panel'!$D$17:$H$23,MATCH(Output!$D13,'Control Panel'!$D$17:$D$23,0),MATCH(Output!M$7,'Control Panel'!$D$17:$H$17,0)))</f>
        <v>2182.0987654320988</v>
      </c>
      <c r="N13" s="81">
        <f>(Forecast!AJ15/($F13*$E13))*$G13/(INDEX('Control Panel'!$D$17:$H$23,MATCH(Output!$D13,'Control Panel'!$D$17:$D$23,0),MATCH(Output!N$7,'Control Panel'!$D$17:$H$17,0)))</f>
        <v>284.72222222222223</v>
      </c>
      <c r="O13" s="81">
        <f>(Forecast!AK15/($F13*$E13))*$G13/(INDEX('Control Panel'!$D$17:$H$23,MATCH(Output!$D13,'Control Panel'!$D$17:$D$23,0),MATCH(Output!O$7,'Control Panel'!$D$17:$H$17,0)))</f>
        <v>2298.6111111111113</v>
      </c>
      <c r="P13" s="81">
        <f>(Forecast!AL15/($F13*$E13))*$G13/(INDEX('Control Panel'!$D$17:$H$23,MATCH(Output!$D13,'Control Panel'!$D$17:$D$23,0),MATCH(Output!P$7,'Control Panel'!$D$17:$H$17,0)))</f>
        <v>1083.3333333333333</v>
      </c>
      <c r="Q13" s="81">
        <f>(Forecast!AM15/($F13*$E13))*$G13/(INDEX('Control Panel'!$D$17:$H$23,MATCH(Output!$D13,'Control Panel'!$D$17:$D$23,0),MATCH(Output!Q$7,'Control Panel'!$D$17:$H$17,0)))</f>
        <v>2225.3086419753085</v>
      </c>
      <c r="R13" s="81">
        <f>(Forecast!AN15/($F13*$E13))*$G13/(INDEX('Control Panel'!$D$17:$H$23,MATCH(Output!$D13,'Control Panel'!$D$17:$D$23,0),MATCH(Output!R$7,'Control Panel'!$D$17:$H$17,0)))</f>
        <v>289.35185185185185</v>
      </c>
      <c r="S13" s="81">
        <f>(Forecast!AO15/($F13*$E13))*$G13/(INDEX('Control Panel'!$D$17:$H$23,MATCH(Output!$D13,'Control Panel'!$D$17:$D$23,0),MATCH(Output!S$7,'Control Panel'!$D$17:$H$17,0)))</f>
        <v>2343.75</v>
      </c>
      <c r="T13" s="81">
        <f>(Forecast!AP15/($F13*$E13))*$G13/(INDEX('Control Panel'!$D$17:$H$23,MATCH(Output!$D13,'Control Panel'!$D$17:$D$23,0),MATCH(Output!T$7,'Control Panel'!$D$17:$H$17,0)))</f>
        <v>1104.1666666666667</v>
      </c>
      <c r="U13" s="81">
        <f>(Forecast!AQ15/($F13*$E13))*$G13/(INDEX('Control Panel'!$D$17:$H$23,MATCH(Output!$D13,'Control Panel'!$D$17:$D$23,0),MATCH(Output!U$7,'Control Panel'!$D$17:$H$17,0)))</f>
        <v>2268.5185185185187</v>
      </c>
      <c r="V13" s="81">
        <f>(Forecast!AR15/($F13*$E13))*$G13/(INDEX('Control Panel'!$D$17:$H$23,MATCH(Output!$D13,'Control Panel'!$D$17:$D$23,0),MATCH(Output!V$7,'Control Panel'!$D$17:$H$17,0)))</f>
        <v>296.2962962962963</v>
      </c>
      <c r="W13" s="81">
        <f>(Forecast!AS15/($F13*$E13))*$G13/(INDEX('Control Panel'!$D$17:$H$23,MATCH(Output!$D13,'Control Panel'!$D$17:$D$23,0),MATCH(Output!W$7,'Control Panel'!$D$17:$H$17,0)))</f>
        <v>2392.3611111111113</v>
      </c>
      <c r="X13" s="81">
        <f>(Forecast!AT15/($F13*$E13))*$G13/(INDEX('Control Panel'!$D$17:$H$23,MATCH(Output!$D13,'Control Panel'!$D$17:$D$23,0),MATCH(Output!X$7,'Control Panel'!$D$17:$H$17,0)))</f>
        <v>1127.3148148148148</v>
      </c>
      <c r="Y13" s="81">
        <f>(Forecast!AU15/($F13*$E13))*$G13/(INDEX('Control Panel'!$D$17:$H$23,MATCH(Output!$D13,'Control Panel'!$D$17:$D$23,0),MATCH(Output!Y$7,'Control Panel'!$D$17:$H$17,0)))</f>
        <v>2314.8148148148148</v>
      </c>
      <c r="Z13" s="81">
        <f>(Forecast!AV15/($F13*$E13))*$G13/(INDEX('Control Panel'!$D$17:$H$23,MATCH(Output!$D13,'Control Panel'!$D$17:$D$23,0),MATCH(Output!Z$7,'Control Panel'!$D$17:$H$17,0)))</f>
        <v>303.2407407407407</v>
      </c>
      <c r="AA13" s="81">
        <f>(Forecast!AW15/($F13*$E13))*$G13/(INDEX('Control Panel'!$D$17:$H$23,MATCH(Output!$D13,'Control Panel'!$D$17:$D$23,0),MATCH(Output!AA$7,'Control Panel'!$D$17:$H$17,0)))</f>
        <v>2440.9722222222222</v>
      </c>
      <c r="AB13" s="81">
        <f>(Forecast!AX15/($F13*$E13))*$G13/(INDEX('Control Panel'!$D$17:$H$23,MATCH(Output!$D13,'Control Panel'!$D$17:$D$23,0),MATCH(Output!AB$7,'Control Panel'!$D$17:$H$17,0)))</f>
        <v>1150.4629629629628</v>
      </c>
      <c r="AC13" s="81">
        <f>(Forecast!AY15/($F13*$E13))*$G13/(INDEX('Control Panel'!$D$17:$H$23,MATCH(Output!$D13,'Control Panel'!$D$17:$D$23,0),MATCH(Output!AC$7,'Control Panel'!$D$17:$H$17,0)))</f>
        <v>2361.1111111111113</v>
      </c>
      <c r="AD13" s="81">
        <f>(Forecast!AZ15/($F13*$E13))*$G13/(INDEX('Control Panel'!$D$17:$H$23,MATCH(Output!$D13,'Control Panel'!$D$17:$D$23,0),MATCH(Output!AD$7,'Control Panel'!$D$17:$H$17,0)))</f>
        <v>310.18518518518516</v>
      </c>
      <c r="AE13" s="81">
        <f>(Forecast!BA15/($F13*$E13))*$G13/(INDEX('Control Panel'!$D$17:$H$23,MATCH(Output!$D13,'Control Panel'!$D$17:$D$23,0),MATCH(Output!AE$7,'Control Panel'!$D$17:$H$17,0)))</f>
        <v>2489.5833333333335</v>
      </c>
    </row>
    <row r="14" spans="4:31" x14ac:dyDescent="0.25">
      <c r="D14" s="75" t="s">
        <v>36</v>
      </c>
      <c r="E14" s="76"/>
      <c r="F14" s="76"/>
      <c r="G14" s="76"/>
      <c r="H14" s="82">
        <f>SUM(H8:H13)</f>
        <v>13772.283564814816</v>
      </c>
      <c r="I14" s="82">
        <f t="shared" ref="I14:AE14" si="0">SUM(I8:I13)</f>
        <v>10636.730401234568</v>
      </c>
      <c r="J14" s="82">
        <f t="shared" si="0"/>
        <v>9821.1180555555547</v>
      </c>
      <c r="K14" s="82">
        <f t="shared" si="0"/>
        <v>11658.825694444444</v>
      </c>
      <c r="L14" s="82">
        <f t="shared" si="0"/>
        <v>15294.642857142857</v>
      </c>
      <c r="M14" s="82">
        <f t="shared" si="0"/>
        <v>11482.0987654321</v>
      </c>
      <c r="N14" s="82">
        <f t="shared" si="0"/>
        <v>9472.2222222222226</v>
      </c>
      <c r="O14" s="82">
        <f t="shared" si="0"/>
        <v>12076.388888888889</v>
      </c>
      <c r="P14" s="82">
        <f t="shared" si="0"/>
        <v>15943.452380952382</v>
      </c>
      <c r="Q14" s="82">
        <f t="shared" si="0"/>
        <v>11866.975308641975</v>
      </c>
      <c r="R14" s="82">
        <f t="shared" si="0"/>
        <v>10084.490740740741</v>
      </c>
      <c r="S14" s="82">
        <f t="shared" si="0"/>
        <v>12614.583333333332</v>
      </c>
      <c r="T14" s="82">
        <f t="shared" si="0"/>
        <v>16446.428571428572</v>
      </c>
      <c r="U14" s="82">
        <f t="shared" si="0"/>
        <v>12218.51851851852</v>
      </c>
      <c r="V14" s="82">
        <f t="shared" si="0"/>
        <v>10553.240740740739</v>
      </c>
      <c r="W14" s="82">
        <f t="shared" si="0"/>
        <v>13056.25</v>
      </c>
      <c r="X14" s="82">
        <f t="shared" si="0"/>
        <v>16972.552910052909</v>
      </c>
      <c r="Y14" s="82">
        <f t="shared" si="0"/>
        <v>12581.481481481482</v>
      </c>
      <c r="Z14" s="82">
        <f t="shared" si="0"/>
        <v>11042.824074074073</v>
      </c>
      <c r="AA14" s="82">
        <f t="shared" si="0"/>
        <v>13521.527777777777</v>
      </c>
      <c r="AB14" s="82">
        <f t="shared" si="0"/>
        <v>17608.796296296296</v>
      </c>
      <c r="AC14" s="82">
        <f t="shared" si="0"/>
        <v>12961.111111111113</v>
      </c>
      <c r="AD14" s="82">
        <f t="shared" si="0"/>
        <v>11553.240740740741</v>
      </c>
      <c r="AE14" s="83">
        <f t="shared" si="0"/>
        <v>14003.472222222224</v>
      </c>
    </row>
    <row r="15" spans="4:31" ht="15.75" thickBot="1" x14ac:dyDescent="0.3">
      <c r="D15" s="78" t="s">
        <v>37</v>
      </c>
      <c r="E15" s="79"/>
      <c r="F15" s="79"/>
      <c r="G15" s="79"/>
      <c r="H15" s="79">
        <f t="shared" ref="H15:AE15" si="1">H14/(1-WH_NonStoArea)</f>
        <v>19959.831253354805</v>
      </c>
      <c r="I15" s="79">
        <f t="shared" si="1"/>
        <v>15415.551306137057</v>
      </c>
      <c r="J15" s="79">
        <f t="shared" si="1"/>
        <v>14233.504428341384</v>
      </c>
      <c r="K15" s="79">
        <f t="shared" si="1"/>
        <v>16896.84883252818</v>
      </c>
      <c r="L15" s="79">
        <f t="shared" si="1"/>
        <v>22166.149068322982</v>
      </c>
      <c r="M15" s="79">
        <f t="shared" si="1"/>
        <v>16640.722848452318</v>
      </c>
      <c r="N15" s="79">
        <f t="shared" si="1"/>
        <v>13727.858293075686</v>
      </c>
      <c r="O15" s="79">
        <f t="shared" si="1"/>
        <v>17502.012882447667</v>
      </c>
      <c r="P15" s="79">
        <f t="shared" si="1"/>
        <v>23106.452726017946</v>
      </c>
      <c r="Q15" s="79">
        <f t="shared" si="1"/>
        <v>17198.514940060835</v>
      </c>
      <c r="R15" s="79">
        <f t="shared" si="1"/>
        <v>14615.203972088031</v>
      </c>
      <c r="S15" s="79">
        <f t="shared" si="1"/>
        <v>18282.004830917875</v>
      </c>
      <c r="T15" s="79">
        <f t="shared" si="1"/>
        <v>23835.403726708078</v>
      </c>
      <c r="U15" s="79">
        <f t="shared" si="1"/>
        <v>17707.997852925393</v>
      </c>
      <c r="V15" s="79">
        <f t="shared" si="1"/>
        <v>15294.551798174985</v>
      </c>
      <c r="W15" s="79">
        <f t="shared" si="1"/>
        <v>18922.101449275364</v>
      </c>
      <c r="X15" s="79">
        <f t="shared" si="1"/>
        <v>24597.902768192624</v>
      </c>
      <c r="Y15" s="79">
        <f t="shared" si="1"/>
        <v>18234.031132581858</v>
      </c>
      <c r="Z15" s="79">
        <f t="shared" si="1"/>
        <v>16004.092860976918</v>
      </c>
      <c r="AA15" s="79">
        <f t="shared" si="1"/>
        <v>19596.417069243158</v>
      </c>
      <c r="AB15" s="79">
        <f t="shared" si="1"/>
        <v>25519.994632313475</v>
      </c>
      <c r="AC15" s="79">
        <f t="shared" si="1"/>
        <v>18784.219001610309</v>
      </c>
      <c r="AD15" s="79">
        <f t="shared" si="1"/>
        <v>16743.827160493827</v>
      </c>
      <c r="AE15" s="80">
        <f t="shared" si="1"/>
        <v>20294.887278582937</v>
      </c>
    </row>
    <row r="19" spans="7:13" x14ac:dyDescent="0.25">
      <c r="G19" s="3" t="s">
        <v>42</v>
      </c>
      <c r="H19" s="72">
        <v>2020</v>
      </c>
      <c r="I19" s="72">
        <v>2021</v>
      </c>
      <c r="J19" s="72">
        <v>2022</v>
      </c>
      <c r="K19" s="72">
        <v>2023</v>
      </c>
      <c r="L19" s="72">
        <v>2024</v>
      </c>
      <c r="M19" s="72">
        <v>2025</v>
      </c>
    </row>
    <row r="20" spans="7:13" x14ac:dyDescent="0.25">
      <c r="G20" s="3" t="s">
        <v>41</v>
      </c>
      <c r="H20" s="84">
        <f>SUM(H15:K15)</f>
        <v>66505.735820361428</v>
      </c>
      <c r="I20" s="84">
        <f>SUM(L15:O15)</f>
        <v>70036.743092298653</v>
      </c>
      <c r="J20" s="84">
        <f>SUM(P15:S15)</f>
        <v>73202.17646908469</v>
      </c>
      <c r="K20" s="84">
        <f>SUM(T15:W15)</f>
        <v>75760.054827083819</v>
      </c>
      <c r="L20" s="84">
        <f>SUM(X15:AA15)</f>
        <v>78432.443830994569</v>
      </c>
      <c r="M20" s="84">
        <f>SUM(AB15:AE15)</f>
        <v>81342.928073000541</v>
      </c>
    </row>
  </sheetData>
  <mergeCells count="7">
    <mergeCell ref="E6:G6"/>
    <mergeCell ref="H6:K6"/>
    <mergeCell ref="AB6:AE6"/>
    <mergeCell ref="X6:AA6"/>
    <mergeCell ref="T6:W6"/>
    <mergeCell ref="P6:S6"/>
    <mergeCell ref="L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Product Details</vt:lpstr>
      <vt:lpstr>Forecast</vt:lpstr>
      <vt:lpstr>Control Panel</vt:lpstr>
      <vt:lpstr>Output</vt:lpstr>
      <vt:lpstr>WH_NonStoArea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2016-12-30T06:07:40Z</dcterms:modified>
</cp:coreProperties>
</file>